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12" activeTab="1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</sheets>
  <calcPr calcId="144525"/>
</workbook>
</file>

<file path=xl/calcChain.xml><?xml version="1.0" encoding="utf-8"?>
<calcChain xmlns="http://schemas.openxmlformats.org/spreadsheetml/2006/main">
  <c r="G106" i="18" l="1"/>
  <c r="G105" i="18"/>
  <c r="G104" i="18"/>
  <c r="G103" i="18"/>
  <c r="G102" i="18"/>
  <c r="F102" i="18"/>
  <c r="E102" i="18"/>
  <c r="D102" i="18"/>
  <c r="C102" i="18"/>
  <c r="I101" i="18"/>
  <c r="H101" i="18"/>
  <c r="G101" i="18"/>
  <c r="H100" i="18"/>
  <c r="G100" i="18"/>
  <c r="I99" i="18"/>
  <c r="H99" i="18"/>
  <c r="G99" i="18"/>
  <c r="H98" i="18"/>
  <c r="G98" i="18"/>
  <c r="I97" i="18"/>
  <c r="H97" i="18"/>
  <c r="G97" i="18"/>
  <c r="I96" i="18"/>
  <c r="H96" i="18"/>
  <c r="F96" i="18"/>
  <c r="E96" i="18"/>
  <c r="G96" i="18" s="1"/>
  <c r="D96" i="18"/>
  <c r="C96" i="18"/>
  <c r="I95" i="18"/>
  <c r="H95" i="18"/>
  <c r="G95" i="18"/>
  <c r="I94" i="18"/>
  <c r="H94" i="18"/>
  <c r="F94" i="18"/>
  <c r="E94" i="18"/>
  <c r="D94" i="18"/>
  <c r="C94" i="18"/>
  <c r="I93" i="18"/>
  <c r="G93" i="18"/>
  <c r="H92" i="18"/>
  <c r="G92" i="18"/>
  <c r="I91" i="18"/>
  <c r="G91" i="18"/>
  <c r="F91" i="18"/>
  <c r="E91" i="18"/>
  <c r="D91" i="18"/>
  <c r="C91" i="18"/>
  <c r="I90" i="18"/>
  <c r="H90" i="18"/>
  <c r="F90" i="18"/>
  <c r="E90" i="18"/>
  <c r="D90" i="18"/>
  <c r="C90" i="18"/>
  <c r="I89" i="18"/>
  <c r="H89" i="18"/>
  <c r="H88" i="18" s="1"/>
  <c r="G89" i="18"/>
  <c r="I88" i="18"/>
  <c r="G88" i="18"/>
  <c r="I87" i="18"/>
  <c r="G87" i="18"/>
  <c r="I86" i="18"/>
  <c r="H86" i="18"/>
  <c r="G86" i="18"/>
  <c r="I85" i="18"/>
  <c r="H85" i="18"/>
  <c r="G85" i="18"/>
  <c r="I84" i="18"/>
  <c r="H84" i="18"/>
  <c r="G84" i="18"/>
  <c r="I83" i="18"/>
  <c r="H83" i="18"/>
  <c r="G83" i="18"/>
  <c r="I82" i="18"/>
  <c r="H82" i="18"/>
  <c r="G82" i="18"/>
  <c r="G81" i="18" s="1"/>
  <c r="I81" i="18"/>
  <c r="H81" i="18"/>
  <c r="F81" i="18"/>
  <c r="E81" i="18"/>
  <c r="D81" i="18"/>
  <c r="C81" i="18"/>
  <c r="I80" i="18"/>
  <c r="H80" i="18"/>
  <c r="G80" i="18"/>
  <c r="I79" i="18"/>
  <c r="H79" i="18"/>
  <c r="G79" i="18"/>
  <c r="I78" i="18"/>
  <c r="H78" i="18"/>
  <c r="G78" i="18"/>
  <c r="J77" i="18"/>
  <c r="H77" i="18"/>
  <c r="G77" i="18"/>
  <c r="I76" i="18"/>
  <c r="H76" i="18"/>
  <c r="F76" i="18"/>
  <c r="E76" i="18"/>
  <c r="G76" i="18" s="1"/>
  <c r="D76" i="18"/>
  <c r="C76" i="18"/>
  <c r="I75" i="18"/>
  <c r="G75" i="18"/>
  <c r="H75" i="18" s="1"/>
  <c r="I74" i="18"/>
  <c r="H74" i="18"/>
  <c r="H73" i="18" s="1"/>
  <c r="G74" i="18"/>
  <c r="F73" i="18"/>
  <c r="D73" i="18"/>
  <c r="I73" i="18" s="1"/>
  <c r="C73" i="18"/>
  <c r="I72" i="18"/>
  <c r="G72" i="18"/>
  <c r="H72" i="18" s="1"/>
  <c r="I71" i="18"/>
  <c r="G71" i="18"/>
  <c r="H71" i="18" s="1"/>
  <c r="I70" i="18"/>
  <c r="H70" i="18"/>
  <c r="G70" i="18"/>
  <c r="I69" i="18"/>
  <c r="G69" i="18"/>
  <c r="H69" i="18" s="1"/>
  <c r="G68" i="18"/>
  <c r="H68" i="18" s="1"/>
  <c r="G67" i="18"/>
  <c r="H67" i="18" s="1"/>
  <c r="G66" i="18"/>
  <c r="H66" i="18" s="1"/>
  <c r="I65" i="18"/>
  <c r="H65" i="18"/>
  <c r="G65" i="18"/>
  <c r="I64" i="18"/>
  <c r="G64" i="18"/>
  <c r="H64" i="18" s="1"/>
  <c r="I63" i="18"/>
  <c r="G63" i="18"/>
  <c r="H63" i="18" s="1"/>
  <c r="I62" i="18"/>
  <c r="G62" i="18"/>
  <c r="H62" i="18" s="1"/>
  <c r="I61" i="18"/>
  <c r="H61" i="18"/>
  <c r="G61" i="18"/>
  <c r="G60" i="18"/>
  <c r="F60" i="18"/>
  <c r="E60" i="18"/>
  <c r="D60" i="18"/>
  <c r="I60" i="18" s="1"/>
  <c r="C60" i="18"/>
  <c r="I59" i="18"/>
  <c r="H59" i="18"/>
  <c r="G59" i="18"/>
  <c r="I58" i="18"/>
  <c r="G58" i="18"/>
  <c r="H58" i="18" s="1"/>
  <c r="I57" i="18"/>
  <c r="G57" i="18"/>
  <c r="H57" i="18" s="1"/>
  <c r="I56" i="18"/>
  <c r="G56" i="18"/>
  <c r="H56" i="18" s="1"/>
  <c r="I55" i="18"/>
  <c r="H55" i="18"/>
  <c r="H54" i="18" s="1"/>
  <c r="G55" i="18"/>
  <c r="G54" i="18"/>
  <c r="G53" i="18" s="1"/>
  <c r="F54" i="18"/>
  <c r="E54" i="18"/>
  <c r="E53" i="18" s="1"/>
  <c r="D54" i="18"/>
  <c r="I54" i="18" s="1"/>
  <c r="C54" i="18"/>
  <c r="C53" i="18" s="1"/>
  <c r="F53" i="18"/>
  <c r="D53" i="18"/>
  <c r="I53" i="18" s="1"/>
  <c r="I52" i="18"/>
  <c r="G52" i="18"/>
  <c r="H52" i="18" s="1"/>
  <c r="I51" i="18"/>
  <c r="G51" i="18"/>
  <c r="H51" i="18" s="1"/>
  <c r="I50" i="18"/>
  <c r="H50" i="18"/>
  <c r="G50" i="18"/>
  <c r="I49" i="18"/>
  <c r="G49" i="18"/>
  <c r="H49" i="18" s="1"/>
  <c r="I48" i="18"/>
  <c r="G48" i="18"/>
  <c r="H48" i="18" s="1"/>
  <c r="I47" i="18"/>
  <c r="G47" i="18"/>
  <c r="H47" i="18" s="1"/>
  <c r="I46" i="18"/>
  <c r="H46" i="18"/>
  <c r="G46" i="18"/>
  <c r="G45" i="18"/>
  <c r="F45" i="18"/>
  <c r="E45" i="18"/>
  <c r="D45" i="18"/>
  <c r="I45" i="18" s="1"/>
  <c r="C45" i="18"/>
  <c r="I44" i="18"/>
  <c r="H44" i="18"/>
  <c r="G44" i="18"/>
  <c r="I43" i="18"/>
  <c r="G43" i="18"/>
  <c r="H43" i="18" s="1"/>
  <c r="I42" i="18"/>
  <c r="G42" i="18"/>
  <c r="H42" i="18" s="1"/>
  <c r="I41" i="18"/>
  <c r="G41" i="18"/>
  <c r="H41" i="18" s="1"/>
  <c r="I40" i="18"/>
  <c r="H40" i="18"/>
  <c r="G40" i="18"/>
  <c r="I39" i="18"/>
  <c r="G39" i="18"/>
  <c r="H39" i="18" s="1"/>
  <c r="I38" i="18"/>
  <c r="G38" i="18"/>
  <c r="H38" i="18" s="1"/>
  <c r="F37" i="18"/>
  <c r="E37" i="18"/>
  <c r="D37" i="18"/>
  <c r="I37" i="18" s="1"/>
  <c r="C37" i="18"/>
  <c r="I36" i="18"/>
  <c r="G36" i="18"/>
  <c r="H36" i="18" s="1"/>
  <c r="F35" i="18"/>
  <c r="E35" i="18"/>
  <c r="D35" i="18"/>
  <c r="I35" i="18" s="1"/>
  <c r="C35" i="18"/>
  <c r="I34" i="18"/>
  <c r="G34" i="18"/>
  <c r="H34" i="18" s="1"/>
  <c r="G33" i="18"/>
  <c r="H33" i="18" s="1"/>
  <c r="I32" i="18"/>
  <c r="G32" i="18"/>
  <c r="H32" i="18" s="1"/>
  <c r="I31" i="18"/>
  <c r="H31" i="18"/>
  <c r="G31" i="18"/>
  <c r="I30" i="18"/>
  <c r="G30" i="18"/>
  <c r="H30" i="18" s="1"/>
  <c r="I29" i="18"/>
  <c r="G29" i="18"/>
  <c r="H29" i="18" s="1"/>
  <c r="G28" i="18"/>
  <c r="G27" i="18" s="1"/>
  <c r="F28" i="18"/>
  <c r="E28" i="18"/>
  <c r="E27" i="18" s="1"/>
  <c r="D28" i="18"/>
  <c r="I28" i="18" s="1"/>
  <c r="C28" i="18"/>
  <c r="C27" i="18" s="1"/>
  <c r="F27" i="18"/>
  <c r="F24" i="18" s="1"/>
  <c r="D27" i="18"/>
  <c r="I27" i="18" s="1"/>
  <c r="I26" i="18"/>
  <c r="G26" i="18"/>
  <c r="H26" i="18" s="1"/>
  <c r="I25" i="18"/>
  <c r="H25" i="18"/>
  <c r="G25" i="18"/>
  <c r="I23" i="18"/>
  <c r="G23" i="18"/>
  <c r="H23" i="18" s="1"/>
  <c r="G22" i="18"/>
  <c r="H22" i="18" s="1"/>
  <c r="I21" i="18"/>
  <c r="G21" i="18"/>
  <c r="H21" i="18" s="1"/>
  <c r="F20" i="18"/>
  <c r="E20" i="18"/>
  <c r="D20" i="18"/>
  <c r="I20" i="18" s="1"/>
  <c r="C20" i="18"/>
  <c r="I19" i="18"/>
  <c r="G19" i="18"/>
  <c r="H19" i="18" s="1"/>
  <c r="F18" i="18"/>
  <c r="F17" i="18" s="1"/>
  <c r="E18" i="18"/>
  <c r="D18" i="18"/>
  <c r="I18" i="18" s="1"/>
  <c r="C18" i="18"/>
  <c r="H28" i="18" l="1"/>
  <c r="H27" i="18" s="1"/>
  <c r="H37" i="18"/>
  <c r="H18" i="18"/>
  <c r="H20" i="18"/>
  <c r="G35" i="18"/>
  <c r="G37" i="18"/>
  <c r="E73" i="18"/>
  <c r="C24" i="18"/>
  <c r="C17" i="18" s="1"/>
  <c r="E24" i="18"/>
  <c r="E17" i="18" s="1"/>
  <c r="G24" i="18"/>
  <c r="G73" i="18"/>
  <c r="H45" i="18"/>
  <c r="H35" i="18" s="1"/>
  <c r="H60" i="18"/>
  <c r="H53" i="18" s="1"/>
  <c r="G94" i="18"/>
  <c r="G90" i="18" s="1"/>
  <c r="H93" i="18"/>
  <c r="H91" i="18"/>
  <c r="H87" i="18" s="1"/>
  <c r="G20" i="18"/>
  <c r="G18" i="18" s="1"/>
  <c r="G17" i="18" s="1"/>
  <c r="D24" i="18"/>
  <c r="I24" i="18" s="1"/>
  <c r="H24" i="18" l="1"/>
  <c r="H17" i="18" s="1"/>
  <c r="D17" i="18"/>
  <c r="I17" i="18" s="1"/>
  <c r="G106" i="17" l="1"/>
  <c r="G105" i="17"/>
  <c r="G104" i="17"/>
  <c r="H99" i="17" s="1"/>
  <c r="G103" i="17"/>
  <c r="G102" i="17"/>
  <c r="F102" i="17"/>
  <c r="E102" i="17"/>
  <c r="D102" i="17"/>
  <c r="C102" i="17"/>
  <c r="I101" i="17"/>
  <c r="H101" i="17"/>
  <c r="G101" i="17"/>
  <c r="H100" i="17"/>
  <c r="G100" i="17"/>
  <c r="I99" i="17"/>
  <c r="G99" i="17"/>
  <c r="H94" i="17" s="1"/>
  <c r="H98" i="17"/>
  <c r="G98" i="17"/>
  <c r="I97" i="17"/>
  <c r="G97" i="17"/>
  <c r="I96" i="17"/>
  <c r="H96" i="17"/>
  <c r="F96" i="17"/>
  <c r="E96" i="17"/>
  <c r="D96" i="17"/>
  <c r="C96" i="17"/>
  <c r="I95" i="17"/>
  <c r="H95" i="17"/>
  <c r="G95" i="17"/>
  <c r="I94" i="17"/>
  <c r="F94" i="17"/>
  <c r="E94" i="17"/>
  <c r="D94" i="17"/>
  <c r="C94" i="17"/>
  <c r="I93" i="17"/>
  <c r="G93" i="17"/>
  <c r="H92" i="17"/>
  <c r="G92" i="17"/>
  <c r="I91" i="17"/>
  <c r="G91" i="17"/>
  <c r="F91" i="17"/>
  <c r="E91" i="17"/>
  <c r="E90" i="17" s="1"/>
  <c r="D91" i="17"/>
  <c r="C91" i="17"/>
  <c r="C90" i="17" s="1"/>
  <c r="I90" i="17"/>
  <c r="H90" i="17"/>
  <c r="F90" i="17"/>
  <c r="D90" i="17"/>
  <c r="I89" i="17"/>
  <c r="I88" i="17" s="1"/>
  <c r="H89" i="17"/>
  <c r="G89" i="17"/>
  <c r="H88" i="17"/>
  <c r="G88" i="17"/>
  <c r="I87" i="17"/>
  <c r="G87" i="17"/>
  <c r="I86" i="17"/>
  <c r="H86" i="17"/>
  <c r="G86" i="17"/>
  <c r="I85" i="17"/>
  <c r="H85" i="17"/>
  <c r="G85" i="17"/>
  <c r="I84" i="17"/>
  <c r="H84" i="17"/>
  <c r="G84" i="17"/>
  <c r="I83" i="17"/>
  <c r="H83" i="17"/>
  <c r="G83" i="17"/>
  <c r="I82" i="17"/>
  <c r="H82" i="17"/>
  <c r="G82" i="17"/>
  <c r="G81" i="17" s="1"/>
  <c r="I81" i="17"/>
  <c r="H81" i="17"/>
  <c r="F81" i="17"/>
  <c r="E81" i="17"/>
  <c r="D81" i="17"/>
  <c r="C81" i="17"/>
  <c r="I80" i="17"/>
  <c r="H80" i="17"/>
  <c r="G80" i="17"/>
  <c r="I79" i="17"/>
  <c r="H79" i="17"/>
  <c r="H78" i="17" s="1"/>
  <c r="G79" i="17"/>
  <c r="I78" i="17"/>
  <c r="G78" i="17"/>
  <c r="J77" i="17"/>
  <c r="H77" i="17"/>
  <c r="G77" i="17"/>
  <c r="I76" i="17"/>
  <c r="H76" i="17"/>
  <c r="F76" i="17"/>
  <c r="F73" i="17" s="1"/>
  <c r="E76" i="17"/>
  <c r="D76" i="17"/>
  <c r="D73" i="17" s="1"/>
  <c r="I73" i="17" s="1"/>
  <c r="C76" i="17"/>
  <c r="I75" i="17"/>
  <c r="G75" i="17"/>
  <c r="H75" i="17" s="1"/>
  <c r="I74" i="17"/>
  <c r="G74" i="17"/>
  <c r="H74" i="17" s="1"/>
  <c r="H73" i="17" s="1"/>
  <c r="E73" i="17"/>
  <c r="C73" i="17"/>
  <c r="I72" i="17"/>
  <c r="H72" i="17"/>
  <c r="G72" i="17"/>
  <c r="I71" i="17"/>
  <c r="G71" i="17"/>
  <c r="H71" i="17" s="1"/>
  <c r="I70" i="17"/>
  <c r="G70" i="17"/>
  <c r="H70" i="17" s="1"/>
  <c r="I69" i="17"/>
  <c r="G69" i="17"/>
  <c r="H69" i="17" s="1"/>
  <c r="G68" i="17"/>
  <c r="H68" i="17" s="1"/>
  <c r="G67" i="17"/>
  <c r="H67" i="17" s="1"/>
  <c r="G66" i="17"/>
  <c r="H66" i="17" s="1"/>
  <c r="I65" i="17"/>
  <c r="G65" i="17"/>
  <c r="H65" i="17" s="1"/>
  <c r="I64" i="17"/>
  <c r="G64" i="17"/>
  <c r="H64" i="17" s="1"/>
  <c r="I63" i="17"/>
  <c r="H63" i="17"/>
  <c r="G63" i="17"/>
  <c r="I62" i="17"/>
  <c r="G62" i="17"/>
  <c r="H62" i="17" s="1"/>
  <c r="I61" i="17"/>
  <c r="G61" i="17"/>
  <c r="H61" i="17" s="1"/>
  <c r="G60" i="17"/>
  <c r="F60" i="17"/>
  <c r="E60" i="17"/>
  <c r="D60" i="17"/>
  <c r="I60" i="17" s="1"/>
  <c r="C60" i="17"/>
  <c r="I59" i="17"/>
  <c r="H59" i="17"/>
  <c r="G59" i="17"/>
  <c r="I58" i="17"/>
  <c r="G58" i="17"/>
  <c r="H58" i="17" s="1"/>
  <c r="I57" i="17"/>
  <c r="G57" i="17"/>
  <c r="H57" i="17" s="1"/>
  <c r="I56" i="17"/>
  <c r="G56" i="17"/>
  <c r="H56" i="17" s="1"/>
  <c r="I55" i="17"/>
  <c r="H55" i="17"/>
  <c r="H54" i="17" s="1"/>
  <c r="G55" i="17"/>
  <c r="G54" i="17"/>
  <c r="F54" i="17"/>
  <c r="E54" i="17"/>
  <c r="E53" i="17" s="1"/>
  <c r="D54" i="17"/>
  <c r="I54" i="17" s="1"/>
  <c r="C54" i="17"/>
  <c r="C53" i="17" s="1"/>
  <c r="F53" i="17"/>
  <c r="D53" i="17"/>
  <c r="I53" i="17" s="1"/>
  <c r="I52" i="17"/>
  <c r="G52" i="17"/>
  <c r="H52" i="17" s="1"/>
  <c r="I51" i="17"/>
  <c r="H51" i="17"/>
  <c r="G51" i="17"/>
  <c r="I50" i="17"/>
  <c r="G50" i="17"/>
  <c r="H50" i="17" s="1"/>
  <c r="I49" i="17"/>
  <c r="G49" i="17"/>
  <c r="H49" i="17" s="1"/>
  <c r="I48" i="17"/>
  <c r="G48" i="17"/>
  <c r="H48" i="17" s="1"/>
  <c r="I47" i="17"/>
  <c r="H47" i="17"/>
  <c r="G47" i="17"/>
  <c r="I46" i="17"/>
  <c r="G46" i="17"/>
  <c r="H46" i="17" s="1"/>
  <c r="F45" i="17"/>
  <c r="E45" i="17"/>
  <c r="D45" i="17"/>
  <c r="I45" i="17" s="1"/>
  <c r="C45" i="17"/>
  <c r="I44" i="17"/>
  <c r="G44" i="17"/>
  <c r="H44" i="17" s="1"/>
  <c r="I43" i="17"/>
  <c r="G43" i="17"/>
  <c r="H43" i="17" s="1"/>
  <c r="I42" i="17"/>
  <c r="G42" i="17"/>
  <c r="H42" i="17" s="1"/>
  <c r="I41" i="17"/>
  <c r="H41" i="17"/>
  <c r="G41" i="17"/>
  <c r="I40" i="17"/>
  <c r="G40" i="17"/>
  <c r="H40" i="17" s="1"/>
  <c r="I39" i="17"/>
  <c r="G39" i="17"/>
  <c r="H39" i="17" s="1"/>
  <c r="I38" i="17"/>
  <c r="G38" i="17"/>
  <c r="H38" i="17" s="1"/>
  <c r="F37" i="17"/>
  <c r="E37" i="17"/>
  <c r="D37" i="17"/>
  <c r="I37" i="17" s="1"/>
  <c r="C37" i="17"/>
  <c r="I36" i="17"/>
  <c r="G36" i="17"/>
  <c r="H36" i="17" s="1"/>
  <c r="F35" i="17"/>
  <c r="E35" i="17"/>
  <c r="D35" i="17"/>
  <c r="I35" i="17" s="1"/>
  <c r="C35" i="17"/>
  <c r="I34" i="17"/>
  <c r="G34" i="17"/>
  <c r="H34" i="17" s="1"/>
  <c r="G33" i="17"/>
  <c r="H33" i="17" s="1"/>
  <c r="I32" i="17"/>
  <c r="G32" i="17"/>
  <c r="H32" i="17" s="1"/>
  <c r="I31" i="17"/>
  <c r="G31" i="17"/>
  <c r="H31" i="17" s="1"/>
  <c r="I30" i="17"/>
  <c r="H30" i="17"/>
  <c r="G30" i="17"/>
  <c r="I29" i="17"/>
  <c r="G29" i="17"/>
  <c r="H29" i="17" s="1"/>
  <c r="F28" i="17"/>
  <c r="F27" i="17" s="1"/>
  <c r="F24" i="17" s="1"/>
  <c r="E28" i="17"/>
  <c r="D28" i="17"/>
  <c r="I28" i="17" s="1"/>
  <c r="C28" i="17"/>
  <c r="E27" i="17"/>
  <c r="E24" i="17" s="1"/>
  <c r="C27" i="17"/>
  <c r="C24" i="17" s="1"/>
  <c r="I26" i="17"/>
  <c r="G26" i="17"/>
  <c r="H26" i="17" s="1"/>
  <c r="I25" i="17"/>
  <c r="G25" i="17"/>
  <c r="H25" i="17" s="1"/>
  <c r="I23" i="17"/>
  <c r="G23" i="17"/>
  <c r="H23" i="17" s="1"/>
  <c r="G22" i="17"/>
  <c r="H22" i="17" s="1"/>
  <c r="I21" i="17"/>
  <c r="G21" i="17"/>
  <c r="H21" i="17" s="1"/>
  <c r="G20" i="17"/>
  <c r="G18" i="17" s="1"/>
  <c r="F20" i="17"/>
  <c r="E20" i="17"/>
  <c r="E18" i="17" s="1"/>
  <c r="E17" i="17" s="1"/>
  <c r="D20" i="17"/>
  <c r="I20" i="17" s="1"/>
  <c r="C20" i="17"/>
  <c r="C18" i="17" s="1"/>
  <c r="C17" i="17" s="1"/>
  <c r="I19" i="17"/>
  <c r="H19" i="17"/>
  <c r="G19" i="17"/>
  <c r="F18" i="17"/>
  <c r="D18" i="17"/>
  <c r="I18" i="17" s="1"/>
  <c r="H28" i="17" l="1"/>
  <c r="H27" i="17" s="1"/>
  <c r="H45" i="17"/>
  <c r="G96" i="17"/>
  <c r="G53" i="17"/>
  <c r="G76" i="17"/>
  <c r="G73" i="17" s="1"/>
  <c r="H97" i="17"/>
  <c r="H20" i="17"/>
  <c r="H18" i="17" s="1"/>
  <c r="F17" i="17"/>
  <c r="H35" i="17"/>
  <c r="H37" i="17"/>
  <c r="H60" i="17"/>
  <c r="H53" i="17" s="1"/>
  <c r="G94" i="17"/>
  <c r="H93" i="17"/>
  <c r="H91" i="17" s="1"/>
  <c r="H87" i="17" s="1"/>
  <c r="G90" i="17"/>
  <c r="D27" i="17"/>
  <c r="G28" i="17"/>
  <c r="G27" i="17" s="1"/>
  <c r="G37" i="17"/>
  <c r="G45" i="17"/>
  <c r="G35" i="17" s="1"/>
  <c r="H24" i="17" l="1"/>
  <c r="G24" i="17"/>
  <c r="G17" i="17" s="1"/>
  <c r="H17" i="17"/>
  <c r="I27" i="17"/>
  <c r="D24" i="17"/>
  <c r="I24" i="17" l="1"/>
  <c r="D17" i="17"/>
  <c r="I17" i="17" s="1"/>
  <c r="G106" i="16"/>
  <c r="G105" i="16"/>
  <c r="G104" i="16"/>
  <c r="H99" i="16" s="1"/>
  <c r="G103" i="16"/>
  <c r="G102" i="16"/>
  <c r="F102" i="16"/>
  <c r="E102" i="16"/>
  <c r="D102" i="16"/>
  <c r="C102" i="16"/>
  <c r="I101" i="16"/>
  <c r="H101" i="16"/>
  <c r="G101" i="16"/>
  <c r="H100" i="16"/>
  <c r="G100" i="16"/>
  <c r="I99" i="16"/>
  <c r="G99" i="16"/>
  <c r="H98" i="16"/>
  <c r="G98" i="16"/>
  <c r="I97" i="16"/>
  <c r="G97" i="16"/>
  <c r="I96" i="16"/>
  <c r="H96" i="16"/>
  <c r="F96" i="16"/>
  <c r="E96" i="16"/>
  <c r="G96" i="16" s="1"/>
  <c r="D96" i="16"/>
  <c r="C96" i="16"/>
  <c r="I95" i="16"/>
  <c r="H95" i="16"/>
  <c r="G95" i="16"/>
  <c r="I94" i="16"/>
  <c r="H94" i="16"/>
  <c r="F94" i="16"/>
  <c r="E94" i="16"/>
  <c r="D94" i="16"/>
  <c r="C94" i="16"/>
  <c r="I93" i="16"/>
  <c r="G93" i="16"/>
  <c r="H92" i="16"/>
  <c r="G92" i="16"/>
  <c r="I91" i="16"/>
  <c r="G91" i="16"/>
  <c r="F91" i="16"/>
  <c r="F90" i="16" s="1"/>
  <c r="E91" i="16"/>
  <c r="D91" i="16"/>
  <c r="D90" i="16" s="1"/>
  <c r="I87" i="16" s="1"/>
  <c r="C91" i="16"/>
  <c r="I90" i="16"/>
  <c r="H90" i="16"/>
  <c r="E90" i="16"/>
  <c r="C90" i="16"/>
  <c r="I89" i="16"/>
  <c r="I88" i="16" s="1"/>
  <c r="H89" i="16"/>
  <c r="H88" i="16" s="1"/>
  <c r="G89" i="16"/>
  <c r="H86" i="16" s="1"/>
  <c r="G88" i="16"/>
  <c r="G87" i="16"/>
  <c r="I86" i="16"/>
  <c r="G86" i="16"/>
  <c r="I85" i="16"/>
  <c r="H85" i="16"/>
  <c r="G85" i="16"/>
  <c r="I84" i="16"/>
  <c r="H84" i="16"/>
  <c r="G84" i="16"/>
  <c r="I83" i="16"/>
  <c r="H83" i="16"/>
  <c r="G83" i="16"/>
  <c r="I82" i="16"/>
  <c r="H82" i="16"/>
  <c r="G82" i="16"/>
  <c r="G81" i="16" s="1"/>
  <c r="I81" i="16"/>
  <c r="H81" i="16"/>
  <c r="F81" i="16"/>
  <c r="E81" i="16"/>
  <c r="D81" i="16"/>
  <c r="C81" i="16"/>
  <c r="I80" i="16"/>
  <c r="H80" i="16"/>
  <c r="G80" i="16"/>
  <c r="I79" i="16"/>
  <c r="H79" i="16"/>
  <c r="G79" i="16"/>
  <c r="H76" i="16" s="1"/>
  <c r="I78" i="16"/>
  <c r="G78" i="16"/>
  <c r="J77" i="16"/>
  <c r="H77" i="16"/>
  <c r="G77" i="16"/>
  <c r="I76" i="16"/>
  <c r="F76" i="16"/>
  <c r="E76" i="16"/>
  <c r="D76" i="16"/>
  <c r="C76" i="16"/>
  <c r="I75" i="16"/>
  <c r="G75" i="16"/>
  <c r="H75" i="16" s="1"/>
  <c r="I74" i="16"/>
  <c r="G74" i="16"/>
  <c r="H74" i="16" s="1"/>
  <c r="F73" i="16"/>
  <c r="E73" i="16"/>
  <c r="D73" i="16"/>
  <c r="I73" i="16" s="1"/>
  <c r="C73" i="16"/>
  <c r="I72" i="16"/>
  <c r="G72" i="16"/>
  <c r="H72" i="16" s="1"/>
  <c r="I71" i="16"/>
  <c r="H71" i="16"/>
  <c r="G71" i="16"/>
  <c r="I70" i="16"/>
  <c r="G70" i="16"/>
  <c r="H70" i="16" s="1"/>
  <c r="I69" i="16"/>
  <c r="G69" i="16"/>
  <c r="H69" i="16" s="1"/>
  <c r="G68" i="16"/>
  <c r="H68" i="16" s="1"/>
  <c r="G67" i="16"/>
  <c r="H67" i="16" s="1"/>
  <c r="G66" i="16"/>
  <c r="H66" i="16" s="1"/>
  <c r="I65" i="16"/>
  <c r="G65" i="16"/>
  <c r="H65" i="16" s="1"/>
  <c r="I64" i="16"/>
  <c r="H64" i="16"/>
  <c r="G64" i="16"/>
  <c r="I63" i="16"/>
  <c r="G63" i="16"/>
  <c r="H63" i="16" s="1"/>
  <c r="I62" i="16"/>
  <c r="G62" i="16"/>
  <c r="H62" i="16" s="1"/>
  <c r="I61" i="16"/>
  <c r="G61" i="16"/>
  <c r="H61" i="16" s="1"/>
  <c r="F60" i="16"/>
  <c r="E60" i="16"/>
  <c r="D60" i="16"/>
  <c r="I60" i="16" s="1"/>
  <c r="C60" i="16"/>
  <c r="I59" i="16"/>
  <c r="G59" i="16"/>
  <c r="H59" i="16" s="1"/>
  <c r="I58" i="16"/>
  <c r="H58" i="16"/>
  <c r="G58" i="16"/>
  <c r="I57" i="16"/>
  <c r="G57" i="16"/>
  <c r="H57" i="16" s="1"/>
  <c r="I56" i="16"/>
  <c r="G56" i="16"/>
  <c r="H56" i="16" s="1"/>
  <c r="I55" i="16"/>
  <c r="G55" i="16"/>
  <c r="H55" i="16" s="1"/>
  <c r="H54" i="16" s="1"/>
  <c r="F54" i="16"/>
  <c r="F53" i="16" s="1"/>
  <c r="E54" i="16"/>
  <c r="E53" i="16" s="1"/>
  <c r="D54" i="16"/>
  <c r="I54" i="16" s="1"/>
  <c r="C54" i="16"/>
  <c r="C53" i="16"/>
  <c r="I52" i="16"/>
  <c r="H52" i="16"/>
  <c r="G52" i="16"/>
  <c r="I51" i="16"/>
  <c r="G51" i="16"/>
  <c r="H51" i="16" s="1"/>
  <c r="I50" i="16"/>
  <c r="G50" i="16"/>
  <c r="H50" i="16" s="1"/>
  <c r="I49" i="16"/>
  <c r="G49" i="16"/>
  <c r="H49" i="16" s="1"/>
  <c r="I48" i="16"/>
  <c r="H48" i="16"/>
  <c r="G48" i="16"/>
  <c r="I47" i="16"/>
  <c r="G47" i="16"/>
  <c r="H47" i="16" s="1"/>
  <c r="I46" i="16"/>
  <c r="G46" i="16"/>
  <c r="H46" i="16" s="1"/>
  <c r="G45" i="16"/>
  <c r="F45" i="16"/>
  <c r="E45" i="16"/>
  <c r="D45" i="16"/>
  <c r="I45" i="16" s="1"/>
  <c r="C45" i="16"/>
  <c r="I44" i="16"/>
  <c r="H44" i="16"/>
  <c r="G44" i="16"/>
  <c r="I43" i="16"/>
  <c r="G43" i="16"/>
  <c r="H43" i="16" s="1"/>
  <c r="I42" i="16"/>
  <c r="G42" i="16"/>
  <c r="H42" i="16" s="1"/>
  <c r="I41" i="16"/>
  <c r="G41" i="16"/>
  <c r="H41" i="16" s="1"/>
  <c r="I40" i="16"/>
  <c r="H40" i="16"/>
  <c r="G40" i="16"/>
  <c r="I39" i="16"/>
  <c r="G39" i="16"/>
  <c r="H39" i="16" s="1"/>
  <c r="I38" i="16"/>
  <c r="G38" i="16"/>
  <c r="H38" i="16" s="1"/>
  <c r="G37" i="16"/>
  <c r="F37" i="16"/>
  <c r="E37" i="16"/>
  <c r="D37" i="16"/>
  <c r="I37" i="16" s="1"/>
  <c r="C37" i="16"/>
  <c r="I36" i="16"/>
  <c r="H36" i="16"/>
  <c r="G36" i="16"/>
  <c r="G35" i="16"/>
  <c r="F35" i="16"/>
  <c r="E35" i="16"/>
  <c r="D35" i="16"/>
  <c r="I35" i="16" s="1"/>
  <c r="C35" i="16"/>
  <c r="I34" i="16"/>
  <c r="G34" i="16"/>
  <c r="H34" i="16" s="1"/>
  <c r="G33" i="16"/>
  <c r="H33" i="16" s="1"/>
  <c r="I32" i="16"/>
  <c r="G32" i="16"/>
  <c r="H32" i="16" s="1"/>
  <c r="I31" i="16"/>
  <c r="H31" i="16"/>
  <c r="G31" i="16"/>
  <c r="I30" i="16"/>
  <c r="G30" i="16"/>
  <c r="H30" i="16" s="1"/>
  <c r="I29" i="16"/>
  <c r="G29" i="16"/>
  <c r="H29" i="16" s="1"/>
  <c r="G28" i="16"/>
  <c r="G27" i="16" s="1"/>
  <c r="F28" i="16"/>
  <c r="E28" i="16"/>
  <c r="E27" i="16" s="1"/>
  <c r="D28" i="16"/>
  <c r="I28" i="16" s="1"/>
  <c r="C28" i="16"/>
  <c r="C27" i="16" s="1"/>
  <c r="C24" i="16" s="1"/>
  <c r="F27" i="16"/>
  <c r="F24" i="16" s="1"/>
  <c r="D27" i="16"/>
  <c r="I27" i="16" s="1"/>
  <c r="I26" i="16"/>
  <c r="G26" i="16"/>
  <c r="H26" i="16" s="1"/>
  <c r="I25" i="16"/>
  <c r="H25" i="16"/>
  <c r="G25" i="16"/>
  <c r="I23" i="16"/>
  <c r="G23" i="16"/>
  <c r="H23" i="16" s="1"/>
  <c r="G22" i="16"/>
  <c r="H22" i="16" s="1"/>
  <c r="I21" i="16"/>
  <c r="G21" i="16"/>
  <c r="H21" i="16" s="1"/>
  <c r="F20" i="16"/>
  <c r="E20" i="16"/>
  <c r="D20" i="16"/>
  <c r="I20" i="16" s="1"/>
  <c r="C20" i="16"/>
  <c r="I19" i="16"/>
  <c r="G19" i="16"/>
  <c r="H19" i="16" s="1"/>
  <c r="F18" i="16"/>
  <c r="E18" i="16"/>
  <c r="D18" i="16"/>
  <c r="I18" i="16" s="1"/>
  <c r="C18" i="16"/>
  <c r="H20" i="16" l="1"/>
  <c r="C17" i="16"/>
  <c r="E24" i="16"/>
  <c r="E17" i="16" s="1"/>
  <c r="H60" i="16"/>
  <c r="H73" i="16"/>
  <c r="H18" i="16"/>
  <c r="G76" i="16"/>
  <c r="H78" i="16"/>
  <c r="H97" i="16"/>
  <c r="H53" i="16"/>
  <c r="F17" i="16"/>
  <c r="H28" i="16"/>
  <c r="H27" i="16" s="1"/>
  <c r="H37" i="16"/>
  <c r="H35" i="16" s="1"/>
  <c r="H45" i="16"/>
  <c r="G94" i="16"/>
  <c r="G90" i="16" s="1"/>
  <c r="H93" i="16"/>
  <c r="H91" i="16" s="1"/>
  <c r="H87" i="16" s="1"/>
  <c r="G20" i="16"/>
  <c r="G18" i="16" s="1"/>
  <c r="D53" i="16"/>
  <c r="I53" i="16" s="1"/>
  <c r="G54" i="16"/>
  <c r="G60" i="16"/>
  <c r="G73" i="16"/>
  <c r="H24" i="16" l="1"/>
  <c r="G53" i="16"/>
  <c r="G24" i="16" s="1"/>
  <c r="D24" i="16"/>
  <c r="I24" i="16" s="1"/>
  <c r="H17" i="16"/>
  <c r="G17" i="16"/>
  <c r="D17" i="16"/>
  <c r="I17" i="16" s="1"/>
  <c r="G106" i="15" l="1"/>
  <c r="G105" i="15"/>
  <c r="H100" i="15" s="1"/>
  <c r="G104" i="15"/>
  <c r="G103" i="15"/>
  <c r="G102" i="15" s="1"/>
  <c r="F102" i="15"/>
  <c r="E102" i="15"/>
  <c r="D102" i="15"/>
  <c r="C102" i="15"/>
  <c r="I101" i="15"/>
  <c r="H101" i="15"/>
  <c r="G101" i="15"/>
  <c r="G100" i="15"/>
  <c r="H95" i="15" s="1"/>
  <c r="I99" i="15"/>
  <c r="H99" i="15"/>
  <c r="G99" i="15"/>
  <c r="H98" i="15"/>
  <c r="H97" i="15" s="1"/>
  <c r="G98" i="15"/>
  <c r="I97" i="15"/>
  <c r="G97" i="15"/>
  <c r="I96" i="15"/>
  <c r="H96" i="15"/>
  <c r="F96" i="15"/>
  <c r="E96" i="15"/>
  <c r="D96" i="15"/>
  <c r="C96" i="15"/>
  <c r="I95" i="15"/>
  <c r="G95" i="15"/>
  <c r="I94" i="15"/>
  <c r="H94" i="15"/>
  <c r="F94" i="15"/>
  <c r="E94" i="15"/>
  <c r="D94" i="15"/>
  <c r="I91" i="15" s="1"/>
  <c r="C94" i="15"/>
  <c r="I93" i="15"/>
  <c r="G93" i="15"/>
  <c r="H90" i="15" s="1"/>
  <c r="G92" i="15"/>
  <c r="G91" i="15" s="1"/>
  <c r="F91" i="15"/>
  <c r="F90" i="15" s="1"/>
  <c r="E91" i="15"/>
  <c r="D91" i="15"/>
  <c r="D90" i="15" s="1"/>
  <c r="I87" i="15" s="1"/>
  <c r="C91" i="15"/>
  <c r="I90" i="15"/>
  <c r="E90" i="15"/>
  <c r="C90" i="15"/>
  <c r="I89" i="15"/>
  <c r="H89" i="15"/>
  <c r="H88" i="15" s="1"/>
  <c r="G89" i="15"/>
  <c r="I88" i="15"/>
  <c r="G88" i="15"/>
  <c r="G87" i="15"/>
  <c r="I86" i="15"/>
  <c r="H86" i="15"/>
  <c r="G86" i="15"/>
  <c r="I85" i="15"/>
  <c r="H85" i="15"/>
  <c r="G85" i="15"/>
  <c r="I84" i="15"/>
  <c r="H84" i="15"/>
  <c r="G84" i="15"/>
  <c r="I83" i="15"/>
  <c r="H83" i="15"/>
  <c r="G83" i="15"/>
  <c r="I82" i="15"/>
  <c r="H82" i="15"/>
  <c r="G82" i="15"/>
  <c r="I81" i="15"/>
  <c r="H81" i="15"/>
  <c r="F81" i="15"/>
  <c r="E81" i="15"/>
  <c r="D81" i="15"/>
  <c r="C81" i="15"/>
  <c r="I80" i="15"/>
  <c r="H80" i="15"/>
  <c r="G80" i="15"/>
  <c r="I79" i="15"/>
  <c r="H79" i="15"/>
  <c r="H78" i="15" s="1"/>
  <c r="G79" i="15"/>
  <c r="I78" i="15"/>
  <c r="G78" i="15"/>
  <c r="J77" i="15"/>
  <c r="H77" i="15"/>
  <c r="G77" i="15"/>
  <c r="I76" i="15"/>
  <c r="H76" i="15"/>
  <c r="F76" i="15"/>
  <c r="E76" i="15"/>
  <c r="G76" i="15" s="1"/>
  <c r="D76" i="15"/>
  <c r="C76" i="15"/>
  <c r="C73" i="15" s="1"/>
  <c r="I75" i="15"/>
  <c r="H75" i="15"/>
  <c r="G75" i="15"/>
  <c r="I74" i="15"/>
  <c r="G74" i="15"/>
  <c r="H74" i="15" s="1"/>
  <c r="F73" i="15"/>
  <c r="D73" i="15"/>
  <c r="I72" i="15"/>
  <c r="G72" i="15"/>
  <c r="H72" i="15" s="1"/>
  <c r="I71" i="15"/>
  <c r="G71" i="15"/>
  <c r="H71" i="15" s="1"/>
  <c r="I70" i="15"/>
  <c r="G70" i="15"/>
  <c r="H70" i="15" s="1"/>
  <c r="I69" i="15"/>
  <c r="H69" i="15"/>
  <c r="G69" i="15"/>
  <c r="H68" i="15"/>
  <c r="G68" i="15"/>
  <c r="H67" i="15"/>
  <c r="G67" i="15"/>
  <c r="H66" i="15"/>
  <c r="G66" i="15"/>
  <c r="I65" i="15"/>
  <c r="G65" i="15"/>
  <c r="H65" i="15" s="1"/>
  <c r="I64" i="15"/>
  <c r="G64" i="15"/>
  <c r="H64" i="15" s="1"/>
  <c r="I63" i="15"/>
  <c r="G63" i="15"/>
  <c r="H63" i="15" s="1"/>
  <c r="I62" i="15"/>
  <c r="H62" i="15"/>
  <c r="G62" i="15"/>
  <c r="I61" i="15"/>
  <c r="G61" i="15"/>
  <c r="H61" i="15" s="1"/>
  <c r="F60" i="15"/>
  <c r="E60" i="15"/>
  <c r="D60" i="15"/>
  <c r="I60" i="15" s="1"/>
  <c r="C60" i="15"/>
  <c r="I59" i="15"/>
  <c r="G59" i="15"/>
  <c r="H59" i="15" s="1"/>
  <c r="I58" i="15"/>
  <c r="G58" i="15"/>
  <c r="H58" i="15" s="1"/>
  <c r="I57" i="15"/>
  <c r="G57" i="15"/>
  <c r="H57" i="15" s="1"/>
  <c r="I56" i="15"/>
  <c r="H56" i="15"/>
  <c r="G56" i="15"/>
  <c r="I55" i="15"/>
  <c r="G55" i="15"/>
  <c r="H55" i="15" s="1"/>
  <c r="H54" i="15" s="1"/>
  <c r="F54" i="15"/>
  <c r="F53" i="15" s="1"/>
  <c r="E54" i="15"/>
  <c r="D54" i="15"/>
  <c r="I54" i="15" s="1"/>
  <c r="C54" i="15"/>
  <c r="E53" i="15"/>
  <c r="C53" i="15"/>
  <c r="I52" i="15"/>
  <c r="G52" i="15"/>
  <c r="H52" i="15" s="1"/>
  <c r="I51" i="15"/>
  <c r="G51" i="15"/>
  <c r="H51" i="15" s="1"/>
  <c r="I50" i="15"/>
  <c r="H50" i="15"/>
  <c r="G50" i="15"/>
  <c r="I49" i="15"/>
  <c r="G49" i="15"/>
  <c r="H49" i="15" s="1"/>
  <c r="I48" i="15"/>
  <c r="G48" i="15"/>
  <c r="H48" i="15" s="1"/>
  <c r="I47" i="15"/>
  <c r="G47" i="15"/>
  <c r="H47" i="15" s="1"/>
  <c r="I46" i="15"/>
  <c r="H46" i="15"/>
  <c r="G46" i="15"/>
  <c r="F45" i="15"/>
  <c r="E45" i="15"/>
  <c r="D45" i="15"/>
  <c r="I45" i="15" s="1"/>
  <c r="C45" i="15"/>
  <c r="I44" i="15"/>
  <c r="G44" i="15"/>
  <c r="H44" i="15" s="1"/>
  <c r="I43" i="15"/>
  <c r="G43" i="15"/>
  <c r="H43" i="15" s="1"/>
  <c r="I42" i="15"/>
  <c r="H42" i="15"/>
  <c r="G42" i="15"/>
  <c r="I41" i="15"/>
  <c r="G41" i="15"/>
  <c r="H41" i="15" s="1"/>
  <c r="I40" i="15"/>
  <c r="G40" i="15"/>
  <c r="H40" i="15" s="1"/>
  <c r="I39" i="15"/>
  <c r="G39" i="15"/>
  <c r="H39" i="15" s="1"/>
  <c r="I38" i="15"/>
  <c r="H38" i="15"/>
  <c r="G38" i="15"/>
  <c r="F37" i="15"/>
  <c r="F35" i="15" s="1"/>
  <c r="E37" i="15"/>
  <c r="D37" i="15"/>
  <c r="I37" i="15" s="1"/>
  <c r="C37" i="15"/>
  <c r="I36" i="15"/>
  <c r="G36" i="15"/>
  <c r="H36" i="15" s="1"/>
  <c r="E35" i="15"/>
  <c r="C35" i="15"/>
  <c r="I34" i="15"/>
  <c r="H34" i="15"/>
  <c r="G34" i="15"/>
  <c r="H33" i="15"/>
  <c r="G33" i="15"/>
  <c r="I32" i="15"/>
  <c r="G32" i="15"/>
  <c r="H32" i="15" s="1"/>
  <c r="I31" i="15"/>
  <c r="G31" i="15"/>
  <c r="H31" i="15" s="1"/>
  <c r="I30" i="15"/>
  <c r="G30" i="15"/>
  <c r="H30" i="15" s="1"/>
  <c r="I29" i="15"/>
  <c r="H29" i="15"/>
  <c r="G29" i="15"/>
  <c r="F28" i="15"/>
  <c r="E28" i="15"/>
  <c r="E27" i="15" s="1"/>
  <c r="E24" i="15" s="1"/>
  <c r="D28" i="15"/>
  <c r="I28" i="15" s="1"/>
  <c r="C28" i="15"/>
  <c r="C27" i="15" s="1"/>
  <c r="C24" i="15" s="1"/>
  <c r="F27" i="15"/>
  <c r="I26" i="15"/>
  <c r="G26" i="15"/>
  <c r="H26" i="15" s="1"/>
  <c r="I25" i="15"/>
  <c r="G25" i="15"/>
  <c r="H25" i="15" s="1"/>
  <c r="I23" i="15"/>
  <c r="H23" i="15"/>
  <c r="G23" i="15"/>
  <c r="H22" i="15"/>
  <c r="G22" i="15"/>
  <c r="I21" i="15"/>
  <c r="G21" i="15"/>
  <c r="H21" i="15" s="1"/>
  <c r="H20" i="15" s="1"/>
  <c r="F20" i="15"/>
  <c r="E20" i="15"/>
  <c r="D20" i="15"/>
  <c r="I20" i="15" s="1"/>
  <c r="C20" i="15"/>
  <c r="I19" i="15"/>
  <c r="G19" i="15"/>
  <c r="H19" i="15" s="1"/>
  <c r="H18" i="15" s="1"/>
  <c r="F18" i="15"/>
  <c r="E18" i="15"/>
  <c r="D18" i="15"/>
  <c r="I18" i="15" s="1"/>
  <c r="C18" i="15"/>
  <c r="D27" i="15" l="1"/>
  <c r="I27" i="15" s="1"/>
  <c r="G28" i="15"/>
  <c r="G27" i="15" s="1"/>
  <c r="D35" i="15"/>
  <c r="I35" i="15" s="1"/>
  <c r="G37" i="15"/>
  <c r="G45" i="15"/>
  <c r="I73" i="15"/>
  <c r="H73" i="15"/>
  <c r="G81" i="15"/>
  <c r="F24" i="15"/>
  <c r="F17" i="15" s="1"/>
  <c r="H28" i="15"/>
  <c r="H27" i="15" s="1"/>
  <c r="H37" i="15"/>
  <c r="H45" i="15"/>
  <c r="G96" i="15"/>
  <c r="G94" i="15" s="1"/>
  <c r="G90" i="15" s="1"/>
  <c r="C17" i="15"/>
  <c r="H35" i="15"/>
  <c r="H60" i="15"/>
  <c r="H53" i="15" s="1"/>
  <c r="H93" i="15"/>
  <c r="G20" i="15"/>
  <c r="G18" i="15" s="1"/>
  <c r="D53" i="15"/>
  <c r="I53" i="15" s="1"/>
  <c r="G54" i="15"/>
  <c r="G60" i="15"/>
  <c r="E73" i="15"/>
  <c r="E17" i="15" s="1"/>
  <c r="G73" i="15"/>
  <c r="H92" i="15"/>
  <c r="H91" i="15" s="1"/>
  <c r="H87" i="15" s="1"/>
  <c r="G35" i="15" l="1"/>
  <c r="H24" i="15"/>
  <c r="H17" i="15"/>
  <c r="G53" i="15"/>
  <c r="G24" i="15" s="1"/>
  <c r="G17" i="15" s="1"/>
  <c r="D24" i="15"/>
  <c r="I24" i="15" l="1"/>
  <c r="D17" i="15"/>
  <c r="I17" i="15" s="1"/>
  <c r="G106" i="14" l="1"/>
  <c r="G105" i="14"/>
  <c r="G104" i="14"/>
  <c r="H99" i="14" s="1"/>
  <c r="G103" i="14"/>
  <c r="G102" i="14"/>
  <c r="F102" i="14"/>
  <c r="E102" i="14"/>
  <c r="D102" i="14"/>
  <c r="C102" i="14"/>
  <c r="I101" i="14"/>
  <c r="H101" i="14"/>
  <c r="G101" i="14"/>
  <c r="H100" i="14"/>
  <c r="G100" i="14"/>
  <c r="I99" i="14"/>
  <c r="G99" i="14"/>
  <c r="H98" i="14"/>
  <c r="G98" i="14"/>
  <c r="I97" i="14"/>
  <c r="G97" i="14"/>
  <c r="I96" i="14"/>
  <c r="H96" i="14"/>
  <c r="F96" i="14"/>
  <c r="E96" i="14"/>
  <c r="G96" i="14" s="1"/>
  <c r="D96" i="14"/>
  <c r="C96" i="14"/>
  <c r="I95" i="14"/>
  <c r="H95" i="14"/>
  <c r="G95" i="14"/>
  <c r="I94" i="14"/>
  <c r="H94" i="14"/>
  <c r="F94" i="14"/>
  <c r="E94" i="14"/>
  <c r="D94" i="14"/>
  <c r="C94" i="14"/>
  <c r="I93" i="14"/>
  <c r="G93" i="14"/>
  <c r="H92" i="14"/>
  <c r="G92" i="14"/>
  <c r="I91" i="14"/>
  <c r="G91" i="14"/>
  <c r="F91" i="14"/>
  <c r="E91" i="14"/>
  <c r="D91" i="14"/>
  <c r="C91" i="14"/>
  <c r="I90" i="14"/>
  <c r="H90" i="14"/>
  <c r="F90" i="14"/>
  <c r="E90" i="14"/>
  <c r="D90" i="14"/>
  <c r="C90" i="14"/>
  <c r="I89" i="14"/>
  <c r="H89" i="14"/>
  <c r="G89" i="14"/>
  <c r="I88" i="14"/>
  <c r="H88" i="14"/>
  <c r="G88" i="14"/>
  <c r="I87" i="14"/>
  <c r="G87" i="14"/>
  <c r="I86" i="14"/>
  <c r="H86" i="14"/>
  <c r="G86" i="14"/>
  <c r="I85" i="14"/>
  <c r="H85" i="14"/>
  <c r="G85" i="14"/>
  <c r="I84" i="14"/>
  <c r="H84" i="14"/>
  <c r="G84" i="14"/>
  <c r="I83" i="14"/>
  <c r="H83" i="14"/>
  <c r="G83" i="14"/>
  <c r="I82" i="14"/>
  <c r="H82" i="14"/>
  <c r="G82" i="14"/>
  <c r="I81" i="14"/>
  <c r="H81" i="14"/>
  <c r="G81" i="14"/>
  <c r="F81" i="14"/>
  <c r="E81" i="14"/>
  <c r="D81" i="14"/>
  <c r="C81" i="14"/>
  <c r="I80" i="14"/>
  <c r="H80" i="14"/>
  <c r="G80" i="14"/>
  <c r="I79" i="14"/>
  <c r="H79" i="14"/>
  <c r="G79" i="14"/>
  <c r="I78" i="14"/>
  <c r="H78" i="14"/>
  <c r="G78" i="14"/>
  <c r="J77" i="14"/>
  <c r="H77" i="14"/>
  <c r="G77" i="14"/>
  <c r="I76" i="14"/>
  <c r="H76" i="14"/>
  <c r="F76" i="14"/>
  <c r="F73" i="14" s="1"/>
  <c r="E76" i="14"/>
  <c r="G76" i="14" s="1"/>
  <c r="D76" i="14"/>
  <c r="D73" i="14" s="1"/>
  <c r="I73" i="14" s="1"/>
  <c r="C76" i="14"/>
  <c r="I75" i="14"/>
  <c r="G75" i="14"/>
  <c r="H75" i="14" s="1"/>
  <c r="I74" i="14"/>
  <c r="H74" i="14"/>
  <c r="H73" i="14" s="1"/>
  <c r="G74" i="14"/>
  <c r="E73" i="14"/>
  <c r="C73" i="14"/>
  <c r="I72" i="14"/>
  <c r="G72" i="14"/>
  <c r="H72" i="14" s="1"/>
  <c r="I71" i="14"/>
  <c r="G71" i="14"/>
  <c r="H71" i="14" s="1"/>
  <c r="I70" i="14"/>
  <c r="H70" i="14"/>
  <c r="G70" i="14"/>
  <c r="I69" i="14"/>
  <c r="G69" i="14"/>
  <c r="H69" i="14" s="1"/>
  <c r="G68" i="14"/>
  <c r="H68" i="14" s="1"/>
  <c r="G67" i="14"/>
  <c r="H67" i="14" s="1"/>
  <c r="G66" i="14"/>
  <c r="H66" i="14" s="1"/>
  <c r="I65" i="14"/>
  <c r="H65" i="14"/>
  <c r="G65" i="14"/>
  <c r="I64" i="14"/>
  <c r="G64" i="14"/>
  <c r="H64" i="14" s="1"/>
  <c r="I63" i="14"/>
  <c r="G63" i="14"/>
  <c r="H63" i="14" s="1"/>
  <c r="I62" i="14"/>
  <c r="G62" i="14"/>
  <c r="H62" i="14" s="1"/>
  <c r="I61" i="14"/>
  <c r="H61" i="14"/>
  <c r="G61" i="14"/>
  <c r="F60" i="14"/>
  <c r="E60" i="14"/>
  <c r="D60" i="14"/>
  <c r="I60" i="14" s="1"/>
  <c r="C60" i="14"/>
  <c r="I59" i="14"/>
  <c r="G59" i="14"/>
  <c r="H59" i="14" s="1"/>
  <c r="I58" i="14"/>
  <c r="G58" i="14"/>
  <c r="H58" i="14" s="1"/>
  <c r="I57" i="14"/>
  <c r="H57" i="14"/>
  <c r="G57" i="14"/>
  <c r="I56" i="14"/>
  <c r="G56" i="14"/>
  <c r="H56" i="14" s="1"/>
  <c r="I55" i="14"/>
  <c r="G55" i="14"/>
  <c r="H55" i="14" s="1"/>
  <c r="H54" i="14" s="1"/>
  <c r="G54" i="14"/>
  <c r="F54" i="14"/>
  <c r="E54" i="14"/>
  <c r="E53" i="14" s="1"/>
  <c r="D54" i="14"/>
  <c r="I54" i="14" s="1"/>
  <c r="C54" i="14"/>
  <c r="C53" i="14" s="1"/>
  <c r="F53" i="14"/>
  <c r="D53" i="14"/>
  <c r="I53" i="14" s="1"/>
  <c r="I52" i="14"/>
  <c r="G52" i="14"/>
  <c r="H52" i="14" s="1"/>
  <c r="I51" i="14"/>
  <c r="H51" i="14"/>
  <c r="G51" i="14"/>
  <c r="I50" i="14"/>
  <c r="G50" i="14"/>
  <c r="H50" i="14" s="1"/>
  <c r="I49" i="14"/>
  <c r="G49" i="14"/>
  <c r="H49" i="14" s="1"/>
  <c r="I48" i="14"/>
  <c r="G48" i="14"/>
  <c r="H48" i="14" s="1"/>
  <c r="I47" i="14"/>
  <c r="H47" i="14"/>
  <c r="G47" i="14"/>
  <c r="I46" i="14"/>
  <c r="G46" i="14"/>
  <c r="H46" i="14" s="1"/>
  <c r="F45" i="14"/>
  <c r="E45" i="14"/>
  <c r="D45" i="14"/>
  <c r="I45" i="14" s="1"/>
  <c r="C45" i="14"/>
  <c r="I44" i="14"/>
  <c r="G44" i="14"/>
  <c r="H44" i="14" s="1"/>
  <c r="I43" i="14"/>
  <c r="G43" i="14"/>
  <c r="H43" i="14" s="1"/>
  <c r="I42" i="14"/>
  <c r="G42" i="14"/>
  <c r="H42" i="14" s="1"/>
  <c r="I41" i="14"/>
  <c r="H41" i="14"/>
  <c r="G41" i="14"/>
  <c r="I40" i="14"/>
  <c r="G40" i="14"/>
  <c r="H40" i="14" s="1"/>
  <c r="I39" i="14"/>
  <c r="G39" i="14"/>
  <c r="H39" i="14" s="1"/>
  <c r="I38" i="14"/>
  <c r="G38" i="14"/>
  <c r="H38" i="14" s="1"/>
  <c r="F37" i="14"/>
  <c r="E37" i="14"/>
  <c r="D37" i="14"/>
  <c r="I37" i="14" s="1"/>
  <c r="C37" i="14"/>
  <c r="I36" i="14"/>
  <c r="G36" i="14"/>
  <c r="H36" i="14" s="1"/>
  <c r="F35" i="14"/>
  <c r="E35" i="14"/>
  <c r="D35" i="14"/>
  <c r="I35" i="14" s="1"/>
  <c r="C35" i="14"/>
  <c r="I34" i="14"/>
  <c r="G34" i="14"/>
  <c r="H34" i="14" s="1"/>
  <c r="G33" i="14"/>
  <c r="H33" i="14" s="1"/>
  <c r="I32" i="14"/>
  <c r="G32" i="14"/>
  <c r="H32" i="14" s="1"/>
  <c r="I31" i="14"/>
  <c r="G31" i="14"/>
  <c r="H31" i="14" s="1"/>
  <c r="I30" i="14"/>
  <c r="H30" i="14"/>
  <c r="G30" i="14"/>
  <c r="I29" i="14"/>
  <c r="G29" i="14"/>
  <c r="H29" i="14" s="1"/>
  <c r="F28" i="14"/>
  <c r="F27" i="14" s="1"/>
  <c r="F24" i="14" s="1"/>
  <c r="E28" i="14"/>
  <c r="D28" i="14"/>
  <c r="I28" i="14" s="1"/>
  <c r="C28" i="14"/>
  <c r="E27" i="14"/>
  <c r="E24" i="14" s="1"/>
  <c r="C27" i="14"/>
  <c r="I26" i="14"/>
  <c r="G26" i="14"/>
  <c r="H26" i="14" s="1"/>
  <c r="I25" i="14"/>
  <c r="G25" i="14"/>
  <c r="H25" i="14" s="1"/>
  <c r="I23" i="14"/>
  <c r="G23" i="14"/>
  <c r="H23" i="14" s="1"/>
  <c r="G22" i="14"/>
  <c r="H22" i="14" s="1"/>
  <c r="I21" i="14"/>
  <c r="G21" i="14"/>
  <c r="H21" i="14" s="1"/>
  <c r="H20" i="14" s="1"/>
  <c r="F20" i="14"/>
  <c r="F18" i="14" s="1"/>
  <c r="E20" i="14"/>
  <c r="D20" i="14"/>
  <c r="I20" i="14" s="1"/>
  <c r="C20" i="14"/>
  <c r="I19" i="14"/>
  <c r="G19" i="14"/>
  <c r="H19" i="14" s="1"/>
  <c r="E18" i="14"/>
  <c r="C18" i="14"/>
  <c r="E17" i="14" l="1"/>
  <c r="D18" i="14"/>
  <c r="I18" i="14" s="1"/>
  <c r="G20" i="14"/>
  <c r="G18" i="14" s="1"/>
  <c r="G60" i="14"/>
  <c r="F17" i="14"/>
  <c r="H37" i="14"/>
  <c r="G53" i="14"/>
  <c r="H60" i="14"/>
  <c r="G73" i="14"/>
  <c r="H97" i="14"/>
  <c r="G94" i="14"/>
  <c r="G90" i="14" s="1"/>
  <c r="H93" i="14"/>
  <c r="H91" i="14" s="1"/>
  <c r="H87" i="14" s="1"/>
  <c r="H18" i="14"/>
  <c r="C24" i="14"/>
  <c r="C17" i="14" s="1"/>
  <c r="H28" i="14"/>
  <c r="H27" i="14" s="1"/>
  <c r="H45" i="14"/>
  <c r="H35" i="14" s="1"/>
  <c r="H53" i="14"/>
  <c r="D27" i="14"/>
  <c r="G28" i="14"/>
  <c r="G27" i="14" s="1"/>
  <c r="G37" i="14"/>
  <c r="G45" i="14"/>
  <c r="G35" i="14" l="1"/>
  <c r="G24" i="14" s="1"/>
  <c r="G17" i="14" s="1"/>
  <c r="H24" i="14"/>
  <c r="H17" i="14" s="1"/>
  <c r="I27" i="14"/>
  <c r="D24" i="14"/>
  <c r="G106" i="13"/>
  <c r="G105" i="13"/>
  <c r="G104" i="13"/>
  <c r="G103" i="13"/>
  <c r="G102" i="13" s="1"/>
  <c r="F102" i="13"/>
  <c r="E102" i="13"/>
  <c r="D102" i="13"/>
  <c r="C102" i="13"/>
  <c r="I101" i="13"/>
  <c r="H101" i="13"/>
  <c r="G101" i="13"/>
  <c r="H100" i="13"/>
  <c r="G100" i="13"/>
  <c r="I99" i="13"/>
  <c r="H99" i="13"/>
  <c r="G99" i="13"/>
  <c r="H98" i="13"/>
  <c r="H97" i="13" s="1"/>
  <c r="G98" i="13"/>
  <c r="I97" i="13"/>
  <c r="G97" i="13"/>
  <c r="I96" i="13"/>
  <c r="H96" i="13"/>
  <c r="F96" i="13"/>
  <c r="E96" i="13"/>
  <c r="G96" i="13" s="1"/>
  <c r="H93" i="13" s="1"/>
  <c r="D96" i="13"/>
  <c r="C96" i="13"/>
  <c r="I95" i="13"/>
  <c r="H95" i="13"/>
  <c r="G95" i="13"/>
  <c r="G94" i="13" s="1"/>
  <c r="I94" i="13"/>
  <c r="H94" i="13"/>
  <c r="F94" i="13"/>
  <c r="E94" i="13"/>
  <c r="D94" i="13"/>
  <c r="C94" i="13"/>
  <c r="I93" i="13"/>
  <c r="G93" i="13"/>
  <c r="H90" i="13" s="1"/>
  <c r="H92" i="13"/>
  <c r="G92" i="13"/>
  <c r="G91" i="13" s="1"/>
  <c r="G90" i="13" s="1"/>
  <c r="I91" i="13"/>
  <c r="F91" i="13"/>
  <c r="F90" i="13" s="1"/>
  <c r="E91" i="13"/>
  <c r="D91" i="13"/>
  <c r="D90" i="13" s="1"/>
  <c r="C91" i="13"/>
  <c r="I90" i="13"/>
  <c r="E90" i="13"/>
  <c r="C90" i="13"/>
  <c r="I89" i="13"/>
  <c r="H89" i="13"/>
  <c r="H88" i="13" s="1"/>
  <c r="G89" i="13"/>
  <c r="I88" i="13"/>
  <c r="G88" i="13"/>
  <c r="G87" i="13"/>
  <c r="I86" i="13"/>
  <c r="H86" i="13"/>
  <c r="G86" i="13"/>
  <c r="I85" i="13"/>
  <c r="H85" i="13"/>
  <c r="G85" i="13"/>
  <c r="I84" i="13"/>
  <c r="H84" i="13"/>
  <c r="G84" i="13"/>
  <c r="I83" i="13"/>
  <c r="H83" i="13"/>
  <c r="G83" i="13"/>
  <c r="I82" i="13"/>
  <c r="H82" i="13"/>
  <c r="G82" i="13"/>
  <c r="I81" i="13"/>
  <c r="H81" i="13"/>
  <c r="F81" i="13"/>
  <c r="E81" i="13"/>
  <c r="D81" i="13"/>
  <c r="C81" i="13"/>
  <c r="I80" i="13"/>
  <c r="H80" i="13"/>
  <c r="G80" i="13"/>
  <c r="H77" i="13" s="1"/>
  <c r="I79" i="13"/>
  <c r="H79" i="13"/>
  <c r="H78" i="13" s="1"/>
  <c r="G79" i="13"/>
  <c r="I78" i="13"/>
  <c r="G78" i="13"/>
  <c r="J77" i="13"/>
  <c r="G77" i="13"/>
  <c r="I76" i="13"/>
  <c r="H76" i="13"/>
  <c r="F76" i="13"/>
  <c r="E76" i="13"/>
  <c r="G76" i="13" s="1"/>
  <c r="D76" i="13"/>
  <c r="C76" i="13"/>
  <c r="C73" i="13" s="1"/>
  <c r="I75" i="13"/>
  <c r="H75" i="13"/>
  <c r="G75" i="13"/>
  <c r="I74" i="13"/>
  <c r="G74" i="13"/>
  <c r="H74" i="13" s="1"/>
  <c r="F73" i="13"/>
  <c r="D73" i="13"/>
  <c r="I72" i="13"/>
  <c r="G72" i="13"/>
  <c r="H72" i="13" s="1"/>
  <c r="I71" i="13"/>
  <c r="G71" i="13"/>
  <c r="H71" i="13" s="1"/>
  <c r="I70" i="13"/>
  <c r="G70" i="13"/>
  <c r="H70" i="13" s="1"/>
  <c r="I69" i="13"/>
  <c r="H69" i="13"/>
  <c r="G69" i="13"/>
  <c r="H68" i="13"/>
  <c r="G68" i="13"/>
  <c r="H67" i="13"/>
  <c r="G67" i="13"/>
  <c r="H66" i="13"/>
  <c r="G66" i="13"/>
  <c r="I65" i="13"/>
  <c r="G65" i="13"/>
  <c r="H65" i="13" s="1"/>
  <c r="I64" i="13"/>
  <c r="G64" i="13"/>
  <c r="H64" i="13" s="1"/>
  <c r="I63" i="13"/>
  <c r="G63" i="13"/>
  <c r="H63" i="13" s="1"/>
  <c r="I62" i="13"/>
  <c r="H62" i="13"/>
  <c r="G62" i="13"/>
  <c r="I61" i="13"/>
  <c r="G61" i="13"/>
  <c r="H61" i="13" s="1"/>
  <c r="F60" i="13"/>
  <c r="E60" i="13"/>
  <c r="D60" i="13"/>
  <c r="I60" i="13" s="1"/>
  <c r="C60" i="13"/>
  <c r="I59" i="13"/>
  <c r="G59" i="13"/>
  <c r="H59" i="13" s="1"/>
  <c r="I58" i="13"/>
  <c r="G58" i="13"/>
  <c r="H58" i="13" s="1"/>
  <c r="I57" i="13"/>
  <c r="G57" i="13"/>
  <c r="H57" i="13" s="1"/>
  <c r="I56" i="13"/>
  <c r="H56" i="13"/>
  <c r="G56" i="13"/>
  <c r="I55" i="13"/>
  <c r="G55" i="13"/>
  <c r="H55" i="13" s="1"/>
  <c r="H54" i="13" s="1"/>
  <c r="F54" i="13"/>
  <c r="F53" i="13" s="1"/>
  <c r="E54" i="13"/>
  <c r="D54" i="13"/>
  <c r="I54" i="13" s="1"/>
  <c r="C54" i="13"/>
  <c r="E53" i="13"/>
  <c r="C53" i="13"/>
  <c r="I52" i="13"/>
  <c r="G52" i="13"/>
  <c r="H52" i="13" s="1"/>
  <c r="I51" i="13"/>
  <c r="G51" i="13"/>
  <c r="H51" i="13" s="1"/>
  <c r="I50" i="13"/>
  <c r="H50" i="13"/>
  <c r="G50" i="13"/>
  <c r="I49" i="13"/>
  <c r="G49" i="13"/>
  <c r="H49" i="13" s="1"/>
  <c r="I48" i="13"/>
  <c r="G48" i="13"/>
  <c r="H48" i="13" s="1"/>
  <c r="I47" i="13"/>
  <c r="G47" i="13"/>
  <c r="H47" i="13" s="1"/>
  <c r="I46" i="13"/>
  <c r="H46" i="13"/>
  <c r="G46" i="13"/>
  <c r="F45" i="13"/>
  <c r="E45" i="13"/>
  <c r="D45" i="13"/>
  <c r="I45" i="13" s="1"/>
  <c r="C45" i="13"/>
  <c r="I44" i="13"/>
  <c r="G44" i="13"/>
  <c r="H44" i="13" s="1"/>
  <c r="I43" i="13"/>
  <c r="G43" i="13"/>
  <c r="H43" i="13" s="1"/>
  <c r="I42" i="13"/>
  <c r="H42" i="13"/>
  <c r="G42" i="13"/>
  <c r="I41" i="13"/>
  <c r="G41" i="13"/>
  <c r="H41" i="13" s="1"/>
  <c r="I40" i="13"/>
  <c r="G40" i="13"/>
  <c r="H40" i="13" s="1"/>
  <c r="I39" i="13"/>
  <c r="G39" i="13"/>
  <c r="H39" i="13" s="1"/>
  <c r="I38" i="13"/>
  <c r="H38" i="13"/>
  <c r="G38" i="13"/>
  <c r="F37" i="13"/>
  <c r="F35" i="13" s="1"/>
  <c r="E37" i="13"/>
  <c r="D37" i="13"/>
  <c r="D35" i="13" s="1"/>
  <c r="I35" i="13" s="1"/>
  <c r="C37" i="13"/>
  <c r="I36" i="13"/>
  <c r="G36" i="13"/>
  <c r="H36" i="13" s="1"/>
  <c r="E35" i="13"/>
  <c r="C35" i="13"/>
  <c r="I34" i="13"/>
  <c r="H34" i="13"/>
  <c r="G34" i="13"/>
  <c r="H33" i="13"/>
  <c r="G33" i="13"/>
  <c r="I32" i="13"/>
  <c r="G32" i="13"/>
  <c r="H32" i="13" s="1"/>
  <c r="I31" i="13"/>
  <c r="G31" i="13"/>
  <c r="H31" i="13" s="1"/>
  <c r="I30" i="13"/>
  <c r="G30" i="13"/>
  <c r="H30" i="13" s="1"/>
  <c r="I29" i="13"/>
  <c r="H29" i="13"/>
  <c r="G29" i="13"/>
  <c r="F28" i="13"/>
  <c r="E28" i="13"/>
  <c r="E27" i="13" s="1"/>
  <c r="E24" i="13" s="1"/>
  <c r="D28" i="13"/>
  <c r="D27" i="13" s="1"/>
  <c r="I27" i="13" s="1"/>
  <c r="C28" i="13"/>
  <c r="C27" i="13" s="1"/>
  <c r="C24" i="13" s="1"/>
  <c r="F27" i="13"/>
  <c r="I26" i="13"/>
  <c r="G26" i="13"/>
  <c r="H26" i="13" s="1"/>
  <c r="I25" i="13"/>
  <c r="G25" i="13"/>
  <c r="H25" i="13" s="1"/>
  <c r="I23" i="13"/>
  <c r="H23" i="13"/>
  <c r="G23" i="13"/>
  <c r="H22" i="13"/>
  <c r="G22" i="13"/>
  <c r="I21" i="13"/>
  <c r="G21" i="13"/>
  <c r="H21" i="13" s="1"/>
  <c r="F20" i="13"/>
  <c r="E20" i="13"/>
  <c r="D20" i="13"/>
  <c r="I20" i="13" s="1"/>
  <c r="C20" i="13"/>
  <c r="I19" i="13"/>
  <c r="G19" i="13"/>
  <c r="H19" i="13" s="1"/>
  <c r="F18" i="13"/>
  <c r="E18" i="13"/>
  <c r="D18" i="13"/>
  <c r="I18" i="13" s="1"/>
  <c r="C18" i="13"/>
  <c r="F24" i="13" l="1"/>
  <c r="F17" i="13" s="1"/>
  <c r="I28" i="13"/>
  <c r="H28" i="13"/>
  <c r="H27" i="13" s="1"/>
  <c r="I37" i="13"/>
  <c r="H18" i="13"/>
  <c r="H20" i="13"/>
  <c r="G28" i="13"/>
  <c r="G27" i="13" s="1"/>
  <c r="G37" i="13"/>
  <c r="G45" i="13"/>
  <c r="I73" i="13"/>
  <c r="H73" i="13"/>
  <c r="G81" i="13"/>
  <c r="I24" i="14"/>
  <c r="D17" i="14"/>
  <c r="I17" i="14" s="1"/>
  <c r="I87" i="13"/>
  <c r="H37" i="13"/>
  <c r="H45" i="13"/>
  <c r="H35" i="13" s="1"/>
  <c r="H24" i="13" s="1"/>
  <c r="C17" i="13"/>
  <c r="H60" i="13"/>
  <c r="H53" i="13" s="1"/>
  <c r="H91" i="13"/>
  <c r="H87" i="13" s="1"/>
  <c r="G20" i="13"/>
  <c r="G18" i="13" s="1"/>
  <c r="D53" i="13"/>
  <c r="I53" i="13" s="1"/>
  <c r="G54" i="13"/>
  <c r="G60" i="13"/>
  <c r="E73" i="13"/>
  <c r="E17" i="13" s="1"/>
  <c r="G73" i="13"/>
  <c r="G35" i="13" l="1"/>
  <c r="H17" i="13"/>
  <c r="G53" i="13"/>
  <c r="G24" i="13" s="1"/>
  <c r="G17" i="13" s="1"/>
  <c r="D24" i="13"/>
  <c r="I24" i="13" l="1"/>
  <c r="D17" i="13"/>
  <c r="I17" i="13" s="1"/>
  <c r="G106" i="12"/>
  <c r="G105" i="12"/>
  <c r="G104" i="12"/>
  <c r="H99" i="12" s="1"/>
  <c r="G103" i="12"/>
  <c r="G102" i="12"/>
  <c r="F102" i="12"/>
  <c r="E102" i="12"/>
  <c r="D102" i="12"/>
  <c r="C102" i="12"/>
  <c r="I101" i="12"/>
  <c r="H101" i="12"/>
  <c r="G101" i="12"/>
  <c r="H100" i="12"/>
  <c r="G100" i="12"/>
  <c r="I99" i="12"/>
  <c r="G99" i="12"/>
  <c r="H94" i="12" s="1"/>
  <c r="H98" i="12"/>
  <c r="G98" i="12"/>
  <c r="I97" i="12"/>
  <c r="G97" i="12"/>
  <c r="I96" i="12"/>
  <c r="H96" i="12"/>
  <c r="F96" i="12"/>
  <c r="E96" i="12"/>
  <c r="G96" i="12" s="1"/>
  <c r="D96" i="12"/>
  <c r="C96" i="12"/>
  <c r="I95" i="12"/>
  <c r="H95" i="12"/>
  <c r="G95" i="12"/>
  <c r="I94" i="12"/>
  <c r="F94" i="12"/>
  <c r="E94" i="12"/>
  <c r="D94" i="12"/>
  <c r="C94" i="12"/>
  <c r="I93" i="12"/>
  <c r="G93" i="12"/>
  <c r="H92" i="12"/>
  <c r="G92" i="12"/>
  <c r="I91" i="12"/>
  <c r="G91" i="12"/>
  <c r="F91" i="12"/>
  <c r="E91" i="12"/>
  <c r="E90" i="12" s="1"/>
  <c r="D91" i="12"/>
  <c r="C91" i="12"/>
  <c r="C90" i="12" s="1"/>
  <c r="I90" i="12"/>
  <c r="H90" i="12"/>
  <c r="F90" i="12"/>
  <c r="D90" i="12"/>
  <c r="I89" i="12"/>
  <c r="I88" i="12" s="1"/>
  <c r="H89" i="12"/>
  <c r="G89" i="12"/>
  <c r="H88" i="12"/>
  <c r="G88" i="12"/>
  <c r="I87" i="12"/>
  <c r="G87" i="12"/>
  <c r="I86" i="12"/>
  <c r="H86" i="12"/>
  <c r="G86" i="12"/>
  <c r="I85" i="12"/>
  <c r="H85" i="12"/>
  <c r="G85" i="12"/>
  <c r="I84" i="12"/>
  <c r="H84" i="12"/>
  <c r="G84" i="12"/>
  <c r="I83" i="12"/>
  <c r="H83" i="12"/>
  <c r="G83" i="12"/>
  <c r="I82" i="12"/>
  <c r="H82" i="12"/>
  <c r="G82" i="12"/>
  <c r="G81" i="12" s="1"/>
  <c r="I81" i="12"/>
  <c r="H81" i="12"/>
  <c r="F81" i="12"/>
  <c r="E81" i="12"/>
  <c r="D81" i="12"/>
  <c r="C81" i="12"/>
  <c r="I80" i="12"/>
  <c r="H80" i="12"/>
  <c r="G80" i="12"/>
  <c r="I79" i="12"/>
  <c r="H79" i="12"/>
  <c r="H78" i="12" s="1"/>
  <c r="G79" i="12"/>
  <c r="I78" i="12"/>
  <c r="G78" i="12"/>
  <c r="J77" i="12"/>
  <c r="H77" i="12"/>
  <c r="G77" i="12"/>
  <c r="I76" i="12"/>
  <c r="H76" i="12"/>
  <c r="F76" i="12"/>
  <c r="F73" i="12" s="1"/>
  <c r="E76" i="12"/>
  <c r="G76" i="12" s="1"/>
  <c r="D76" i="12"/>
  <c r="D73" i="12" s="1"/>
  <c r="I73" i="12" s="1"/>
  <c r="C76" i="12"/>
  <c r="I75" i="12"/>
  <c r="G75" i="12"/>
  <c r="H75" i="12" s="1"/>
  <c r="I74" i="12"/>
  <c r="G74" i="12"/>
  <c r="H74" i="12" s="1"/>
  <c r="H73" i="12" s="1"/>
  <c r="E73" i="12"/>
  <c r="C73" i="12"/>
  <c r="I72" i="12"/>
  <c r="H72" i="12"/>
  <c r="G72" i="12"/>
  <c r="I71" i="12"/>
  <c r="G71" i="12"/>
  <c r="H71" i="12" s="1"/>
  <c r="I70" i="12"/>
  <c r="G70" i="12"/>
  <c r="H70" i="12" s="1"/>
  <c r="I69" i="12"/>
  <c r="G69" i="12"/>
  <c r="H69" i="12" s="1"/>
  <c r="G68" i="12"/>
  <c r="H68" i="12" s="1"/>
  <c r="G67" i="12"/>
  <c r="H67" i="12" s="1"/>
  <c r="G66" i="12"/>
  <c r="H66" i="12" s="1"/>
  <c r="I65" i="12"/>
  <c r="G65" i="12"/>
  <c r="H65" i="12" s="1"/>
  <c r="I64" i="12"/>
  <c r="G64" i="12"/>
  <c r="H64" i="12" s="1"/>
  <c r="I63" i="12"/>
  <c r="H63" i="12"/>
  <c r="G63" i="12"/>
  <c r="I62" i="12"/>
  <c r="G62" i="12"/>
  <c r="H62" i="12" s="1"/>
  <c r="I61" i="12"/>
  <c r="G61" i="12"/>
  <c r="H61" i="12" s="1"/>
  <c r="G60" i="12"/>
  <c r="F60" i="12"/>
  <c r="E60" i="12"/>
  <c r="D60" i="12"/>
  <c r="I60" i="12" s="1"/>
  <c r="C60" i="12"/>
  <c r="I59" i="12"/>
  <c r="H59" i="12"/>
  <c r="G59" i="12"/>
  <c r="I58" i="12"/>
  <c r="G58" i="12"/>
  <c r="H58" i="12" s="1"/>
  <c r="I57" i="12"/>
  <c r="G57" i="12"/>
  <c r="H57" i="12" s="1"/>
  <c r="I56" i="12"/>
  <c r="G56" i="12"/>
  <c r="H56" i="12" s="1"/>
  <c r="I55" i="12"/>
  <c r="H55" i="12"/>
  <c r="H54" i="12" s="1"/>
  <c r="G55" i="12"/>
  <c r="G54" i="12"/>
  <c r="G53" i="12" s="1"/>
  <c r="F54" i="12"/>
  <c r="E54" i="12"/>
  <c r="E53" i="12" s="1"/>
  <c r="D54" i="12"/>
  <c r="I54" i="12" s="1"/>
  <c r="C54" i="12"/>
  <c r="C53" i="12" s="1"/>
  <c r="F53" i="12"/>
  <c r="D53" i="12"/>
  <c r="I53" i="12" s="1"/>
  <c r="I52" i="12"/>
  <c r="G52" i="12"/>
  <c r="H52" i="12" s="1"/>
  <c r="I51" i="12"/>
  <c r="H51" i="12"/>
  <c r="G51" i="12"/>
  <c r="I50" i="12"/>
  <c r="G50" i="12"/>
  <c r="H50" i="12" s="1"/>
  <c r="I49" i="12"/>
  <c r="G49" i="12"/>
  <c r="H49" i="12" s="1"/>
  <c r="I48" i="12"/>
  <c r="G48" i="12"/>
  <c r="H48" i="12" s="1"/>
  <c r="I47" i="12"/>
  <c r="H47" i="12"/>
  <c r="G47" i="12"/>
  <c r="I46" i="12"/>
  <c r="G46" i="12"/>
  <c r="H46" i="12" s="1"/>
  <c r="F45" i="12"/>
  <c r="E45" i="12"/>
  <c r="D45" i="12"/>
  <c r="I45" i="12" s="1"/>
  <c r="C45" i="12"/>
  <c r="I44" i="12"/>
  <c r="G44" i="12"/>
  <c r="H44" i="12" s="1"/>
  <c r="I43" i="12"/>
  <c r="G43" i="12"/>
  <c r="H43" i="12" s="1"/>
  <c r="I42" i="12"/>
  <c r="G42" i="12"/>
  <c r="H42" i="12" s="1"/>
  <c r="I41" i="12"/>
  <c r="H41" i="12"/>
  <c r="G41" i="12"/>
  <c r="I40" i="12"/>
  <c r="G40" i="12"/>
  <c r="H40" i="12" s="1"/>
  <c r="I39" i="12"/>
  <c r="G39" i="12"/>
  <c r="H39" i="12" s="1"/>
  <c r="I38" i="12"/>
  <c r="G38" i="12"/>
  <c r="H38" i="12" s="1"/>
  <c r="F37" i="12"/>
  <c r="E37" i="12"/>
  <c r="D37" i="12"/>
  <c r="I37" i="12" s="1"/>
  <c r="C37" i="12"/>
  <c r="I36" i="12"/>
  <c r="G36" i="12"/>
  <c r="H36" i="12" s="1"/>
  <c r="F35" i="12"/>
  <c r="E35" i="12"/>
  <c r="D35" i="12"/>
  <c r="I35" i="12" s="1"/>
  <c r="C35" i="12"/>
  <c r="I34" i="12"/>
  <c r="G34" i="12"/>
  <c r="H34" i="12" s="1"/>
  <c r="G33" i="12"/>
  <c r="H33" i="12" s="1"/>
  <c r="I32" i="12"/>
  <c r="G32" i="12"/>
  <c r="H32" i="12" s="1"/>
  <c r="I31" i="12"/>
  <c r="G31" i="12"/>
  <c r="H31" i="12" s="1"/>
  <c r="I30" i="12"/>
  <c r="H30" i="12"/>
  <c r="G30" i="12"/>
  <c r="I29" i="12"/>
  <c r="G29" i="12"/>
  <c r="H29" i="12" s="1"/>
  <c r="F28" i="12"/>
  <c r="F27" i="12" s="1"/>
  <c r="F24" i="12" s="1"/>
  <c r="E28" i="12"/>
  <c r="D28" i="12"/>
  <c r="I28" i="12" s="1"/>
  <c r="C28" i="12"/>
  <c r="E27" i="12"/>
  <c r="E24" i="12" s="1"/>
  <c r="C27" i="12"/>
  <c r="I26" i="12"/>
  <c r="G26" i="12"/>
  <c r="H26" i="12" s="1"/>
  <c r="I25" i="12"/>
  <c r="G25" i="12"/>
  <c r="H25" i="12" s="1"/>
  <c r="I23" i="12"/>
  <c r="G23" i="12"/>
  <c r="H23" i="12" s="1"/>
  <c r="G22" i="12"/>
  <c r="H22" i="12" s="1"/>
  <c r="I21" i="12"/>
  <c r="G21" i="12"/>
  <c r="G20" i="12" s="1"/>
  <c r="G18" i="12" s="1"/>
  <c r="F20" i="12"/>
  <c r="E20" i="12"/>
  <c r="E18" i="12" s="1"/>
  <c r="D20" i="12"/>
  <c r="I20" i="12" s="1"/>
  <c r="C20" i="12"/>
  <c r="C18" i="12" s="1"/>
  <c r="I19" i="12"/>
  <c r="H19" i="12"/>
  <c r="G19" i="12"/>
  <c r="F18" i="12"/>
  <c r="D18" i="12"/>
  <c r="I18" i="12" s="1"/>
  <c r="H60" i="12" l="1"/>
  <c r="H21" i="12"/>
  <c r="H20" i="12" s="1"/>
  <c r="H18" i="12"/>
  <c r="F17" i="12"/>
  <c r="H37" i="12"/>
  <c r="G73" i="12"/>
  <c r="H97" i="12"/>
  <c r="G94" i="12"/>
  <c r="H93" i="12"/>
  <c r="H91" i="12"/>
  <c r="E17" i="12"/>
  <c r="C24" i="12"/>
  <c r="C17" i="12" s="1"/>
  <c r="H28" i="12"/>
  <c r="H27" i="12" s="1"/>
  <c r="H45" i="12"/>
  <c r="H35" i="12" s="1"/>
  <c r="H53" i="12"/>
  <c r="H87" i="12"/>
  <c r="G90" i="12"/>
  <c r="D27" i="12"/>
  <c r="G28" i="12"/>
  <c r="G27" i="12" s="1"/>
  <c r="G37" i="12"/>
  <c r="G45" i="12"/>
  <c r="G35" i="12" s="1"/>
  <c r="H24" i="12" l="1"/>
  <c r="H17" i="12" s="1"/>
  <c r="G24" i="12"/>
  <c r="G17" i="12" s="1"/>
  <c r="I27" i="12"/>
  <c r="D24" i="12"/>
  <c r="I24" i="12" l="1"/>
  <c r="D17" i="12"/>
  <c r="I17" i="12" s="1"/>
  <c r="G106" i="11"/>
  <c r="G105" i="11"/>
  <c r="G104" i="11"/>
  <c r="H99" i="11" s="1"/>
  <c r="G103" i="11"/>
  <c r="G102" i="11"/>
  <c r="F102" i="11"/>
  <c r="E102" i="11"/>
  <c r="D102" i="11"/>
  <c r="C102" i="11"/>
  <c r="I101" i="11"/>
  <c r="H101" i="11"/>
  <c r="G101" i="11"/>
  <c r="H100" i="11"/>
  <c r="G100" i="11"/>
  <c r="I99" i="11"/>
  <c r="G99" i="11"/>
  <c r="H98" i="11"/>
  <c r="G98" i="11"/>
  <c r="I97" i="11"/>
  <c r="G97" i="11"/>
  <c r="I96" i="11"/>
  <c r="H96" i="11"/>
  <c r="F96" i="11"/>
  <c r="E96" i="11"/>
  <c r="D96" i="11"/>
  <c r="C96" i="11"/>
  <c r="I95" i="11"/>
  <c r="H95" i="11"/>
  <c r="G95" i="11"/>
  <c r="I94" i="11"/>
  <c r="H94" i="11"/>
  <c r="F94" i="11"/>
  <c r="E94" i="11"/>
  <c r="D94" i="11"/>
  <c r="C94" i="11"/>
  <c r="I93" i="11"/>
  <c r="G93" i="11"/>
  <c r="H92" i="11"/>
  <c r="G92" i="11"/>
  <c r="I91" i="11"/>
  <c r="G91" i="11"/>
  <c r="F91" i="11"/>
  <c r="E91" i="11"/>
  <c r="E90" i="11" s="1"/>
  <c r="D91" i="11"/>
  <c r="C91" i="11"/>
  <c r="C90" i="11" s="1"/>
  <c r="I90" i="11"/>
  <c r="H90" i="11"/>
  <c r="F90" i="11"/>
  <c r="D90" i="11"/>
  <c r="I89" i="11"/>
  <c r="I88" i="11" s="1"/>
  <c r="H89" i="11"/>
  <c r="G89" i="11"/>
  <c r="H88" i="11"/>
  <c r="G88" i="11"/>
  <c r="I87" i="11"/>
  <c r="G87" i="11"/>
  <c r="I86" i="11"/>
  <c r="H86" i="11"/>
  <c r="G86" i="11"/>
  <c r="I85" i="11"/>
  <c r="H85" i="11"/>
  <c r="G85" i="11"/>
  <c r="I84" i="11"/>
  <c r="H84" i="11"/>
  <c r="G84" i="11"/>
  <c r="I83" i="11"/>
  <c r="H83" i="11"/>
  <c r="G83" i="11"/>
  <c r="I82" i="11"/>
  <c r="H82" i="11"/>
  <c r="G82" i="11"/>
  <c r="G81" i="11" s="1"/>
  <c r="I81" i="11"/>
  <c r="H81" i="11"/>
  <c r="F81" i="11"/>
  <c r="E81" i="11"/>
  <c r="D81" i="11"/>
  <c r="C81" i="11"/>
  <c r="I80" i="11"/>
  <c r="H80" i="11"/>
  <c r="G80" i="11"/>
  <c r="I79" i="11"/>
  <c r="H79" i="11"/>
  <c r="H78" i="11" s="1"/>
  <c r="G79" i="11"/>
  <c r="I78" i="11"/>
  <c r="G78" i="11"/>
  <c r="J77" i="11"/>
  <c r="H77" i="11"/>
  <c r="G77" i="11"/>
  <c r="I76" i="11"/>
  <c r="H76" i="11"/>
  <c r="F76" i="11"/>
  <c r="E76" i="11"/>
  <c r="D76" i="11"/>
  <c r="C76" i="11"/>
  <c r="I75" i="11"/>
  <c r="G75" i="11"/>
  <c r="H75" i="11" s="1"/>
  <c r="I74" i="11"/>
  <c r="G74" i="11"/>
  <c r="H74" i="11" s="1"/>
  <c r="H73" i="11" s="1"/>
  <c r="F73" i="11"/>
  <c r="E73" i="11"/>
  <c r="D73" i="11"/>
  <c r="I73" i="11" s="1"/>
  <c r="C73" i="11"/>
  <c r="I72" i="11"/>
  <c r="G72" i="11"/>
  <c r="H72" i="11" s="1"/>
  <c r="I71" i="11"/>
  <c r="G71" i="11"/>
  <c r="H71" i="11" s="1"/>
  <c r="I70" i="11"/>
  <c r="H70" i="11"/>
  <c r="G70" i="11"/>
  <c r="I69" i="11"/>
  <c r="G69" i="11"/>
  <c r="H69" i="11" s="1"/>
  <c r="G68" i="11"/>
  <c r="H68" i="11" s="1"/>
  <c r="G67" i="11"/>
  <c r="H67" i="11" s="1"/>
  <c r="G66" i="11"/>
  <c r="H66" i="11" s="1"/>
  <c r="I65" i="11"/>
  <c r="H65" i="11"/>
  <c r="G65" i="11"/>
  <c r="I64" i="11"/>
  <c r="G64" i="11"/>
  <c r="H64" i="11" s="1"/>
  <c r="I63" i="11"/>
  <c r="G63" i="11"/>
  <c r="H63" i="11" s="1"/>
  <c r="I62" i="11"/>
  <c r="G62" i="11"/>
  <c r="H62" i="11" s="1"/>
  <c r="I61" i="11"/>
  <c r="G61" i="11"/>
  <c r="H61" i="11" s="1"/>
  <c r="H60" i="11" s="1"/>
  <c r="G60" i="11"/>
  <c r="F60" i="11"/>
  <c r="E60" i="11"/>
  <c r="D60" i="11"/>
  <c r="I60" i="11" s="1"/>
  <c r="C60" i="11"/>
  <c r="I59" i="11"/>
  <c r="H59" i="11"/>
  <c r="G59" i="11"/>
  <c r="I58" i="11"/>
  <c r="G58" i="11"/>
  <c r="H58" i="11" s="1"/>
  <c r="I57" i="11"/>
  <c r="G57" i="11"/>
  <c r="H57" i="11" s="1"/>
  <c r="I56" i="11"/>
  <c r="G56" i="11"/>
  <c r="H56" i="11" s="1"/>
  <c r="I55" i="11"/>
  <c r="G55" i="11"/>
  <c r="H55" i="11" s="1"/>
  <c r="H54" i="11" s="1"/>
  <c r="F54" i="11"/>
  <c r="F53" i="11" s="1"/>
  <c r="E54" i="11"/>
  <c r="D54" i="11"/>
  <c r="I54" i="11" s="1"/>
  <c r="C54" i="11"/>
  <c r="E53" i="11"/>
  <c r="C53" i="11"/>
  <c r="I52" i="11"/>
  <c r="G52" i="11"/>
  <c r="H52" i="11" s="1"/>
  <c r="I51" i="11"/>
  <c r="G51" i="11"/>
  <c r="H51" i="11" s="1"/>
  <c r="I50" i="11"/>
  <c r="G50" i="11"/>
  <c r="H50" i="11" s="1"/>
  <c r="I49" i="11"/>
  <c r="G49" i="11"/>
  <c r="H49" i="11" s="1"/>
  <c r="I48" i="11"/>
  <c r="G48" i="11"/>
  <c r="H48" i="11" s="1"/>
  <c r="I47" i="11"/>
  <c r="G47" i="11"/>
  <c r="H47" i="11" s="1"/>
  <c r="I46" i="11"/>
  <c r="G46" i="11"/>
  <c r="H46" i="11" s="1"/>
  <c r="H45" i="11" s="1"/>
  <c r="F45" i="11"/>
  <c r="E45" i="11"/>
  <c r="D45" i="11"/>
  <c r="I45" i="11" s="1"/>
  <c r="C45" i="11"/>
  <c r="I44" i="11"/>
  <c r="G44" i="11"/>
  <c r="H44" i="11" s="1"/>
  <c r="I43" i="11"/>
  <c r="G43" i="11"/>
  <c r="H43" i="11" s="1"/>
  <c r="I42" i="11"/>
  <c r="H42" i="11"/>
  <c r="G42" i="11"/>
  <c r="I41" i="11"/>
  <c r="G41" i="11"/>
  <c r="H41" i="11" s="1"/>
  <c r="I40" i="11"/>
  <c r="G40" i="11"/>
  <c r="H40" i="11" s="1"/>
  <c r="I39" i="11"/>
  <c r="G39" i="11"/>
  <c r="H39" i="11" s="1"/>
  <c r="I38" i="11"/>
  <c r="H38" i="11"/>
  <c r="G38" i="11"/>
  <c r="F37" i="11"/>
  <c r="F35" i="11" s="1"/>
  <c r="E37" i="11"/>
  <c r="D37" i="11"/>
  <c r="D35" i="11" s="1"/>
  <c r="I35" i="11" s="1"/>
  <c r="C37" i="11"/>
  <c r="I36" i="11"/>
  <c r="G36" i="11"/>
  <c r="H36" i="11" s="1"/>
  <c r="E35" i="11"/>
  <c r="C35" i="11"/>
  <c r="I34" i="11"/>
  <c r="H34" i="11"/>
  <c r="G34" i="11"/>
  <c r="H33" i="11"/>
  <c r="G33" i="11"/>
  <c r="I32" i="11"/>
  <c r="G32" i="11"/>
  <c r="H32" i="11" s="1"/>
  <c r="I31" i="11"/>
  <c r="G31" i="11"/>
  <c r="H31" i="11" s="1"/>
  <c r="I30" i="11"/>
  <c r="G30" i="11"/>
  <c r="H30" i="11" s="1"/>
  <c r="I29" i="11"/>
  <c r="H29" i="11"/>
  <c r="G29" i="11"/>
  <c r="F28" i="11"/>
  <c r="E28" i="11"/>
  <c r="E27" i="11" s="1"/>
  <c r="D28" i="11"/>
  <c r="D27" i="11" s="1"/>
  <c r="I27" i="11" s="1"/>
  <c r="C28" i="11"/>
  <c r="C27" i="11" s="1"/>
  <c r="F27" i="11"/>
  <c r="I26" i="11"/>
  <c r="G26" i="11"/>
  <c r="H26" i="11" s="1"/>
  <c r="I25" i="11"/>
  <c r="G25" i="11"/>
  <c r="H25" i="11" s="1"/>
  <c r="I23" i="11"/>
  <c r="H23" i="11"/>
  <c r="G23" i="11"/>
  <c r="H22" i="11"/>
  <c r="G22" i="11"/>
  <c r="I21" i="11"/>
  <c r="G21" i="11"/>
  <c r="H21" i="11" s="1"/>
  <c r="F20" i="11"/>
  <c r="E20" i="11"/>
  <c r="D20" i="11"/>
  <c r="I20" i="11" s="1"/>
  <c r="C20" i="11"/>
  <c r="I19" i="11"/>
  <c r="G19" i="11"/>
  <c r="H19" i="11" s="1"/>
  <c r="F18" i="11"/>
  <c r="E18" i="11"/>
  <c r="D18" i="11"/>
  <c r="I18" i="11" s="1"/>
  <c r="C18" i="11"/>
  <c r="I28" i="11" l="1"/>
  <c r="I37" i="11"/>
  <c r="G76" i="11"/>
  <c r="G73" i="11" s="1"/>
  <c r="G96" i="11"/>
  <c r="F24" i="11"/>
  <c r="F17" i="11" s="1"/>
  <c r="H28" i="11"/>
  <c r="H27" i="11" s="1"/>
  <c r="H20" i="11"/>
  <c r="H18" i="11" s="1"/>
  <c r="C24" i="11"/>
  <c r="C17" i="11" s="1"/>
  <c r="E24" i="11"/>
  <c r="E17" i="11" s="1"/>
  <c r="G28" i="11"/>
  <c r="G27" i="11" s="1"/>
  <c r="G37" i="11"/>
  <c r="G35" i="11" s="1"/>
  <c r="G45" i="11"/>
  <c r="D53" i="11"/>
  <c r="I53" i="11" s="1"/>
  <c r="G54" i="11"/>
  <c r="G53" i="11" s="1"/>
  <c r="H97" i="11"/>
  <c r="H37" i="11"/>
  <c r="H35" i="11"/>
  <c r="H24" i="11" s="1"/>
  <c r="H53" i="11"/>
  <c r="G94" i="11"/>
  <c r="G90" i="11" s="1"/>
  <c r="H93" i="11"/>
  <c r="H91" i="11"/>
  <c r="H87" i="11" s="1"/>
  <c r="G20" i="11"/>
  <c r="G18" i="11" s="1"/>
  <c r="D24" i="11"/>
  <c r="I24" i="11" s="1"/>
  <c r="G24" i="11" l="1"/>
  <c r="H17" i="11"/>
  <c r="G17" i="11"/>
  <c r="D17" i="11"/>
  <c r="I17" i="11" s="1"/>
  <c r="G106" i="10" l="1"/>
  <c r="H101" i="10" s="1"/>
  <c r="G105" i="10"/>
  <c r="G104" i="10"/>
  <c r="G103" i="10"/>
  <c r="F102" i="10"/>
  <c r="E102" i="10"/>
  <c r="D102" i="10"/>
  <c r="C102" i="10"/>
  <c r="I101" i="10"/>
  <c r="G101" i="10"/>
  <c r="H100" i="10"/>
  <c r="G100" i="10"/>
  <c r="I99" i="10"/>
  <c r="H99" i="10"/>
  <c r="G99" i="10"/>
  <c r="H98" i="10"/>
  <c r="H97" i="10" s="1"/>
  <c r="G98" i="10"/>
  <c r="I97" i="10"/>
  <c r="G97" i="10"/>
  <c r="I96" i="10"/>
  <c r="H96" i="10"/>
  <c r="F96" i="10"/>
  <c r="E96" i="10"/>
  <c r="G96" i="10" s="1"/>
  <c r="H93" i="10" s="1"/>
  <c r="D96" i="10"/>
  <c r="C96" i="10"/>
  <c r="C94" i="10" s="1"/>
  <c r="C90" i="10" s="1"/>
  <c r="I95" i="10"/>
  <c r="H95" i="10"/>
  <c r="G95" i="10"/>
  <c r="I94" i="10"/>
  <c r="H94" i="10"/>
  <c r="F94" i="10"/>
  <c r="D94" i="10"/>
  <c r="I93" i="10"/>
  <c r="G93" i="10"/>
  <c r="H92" i="10"/>
  <c r="G92" i="10"/>
  <c r="G91" i="10" s="1"/>
  <c r="I91" i="10"/>
  <c r="F91" i="10"/>
  <c r="E91" i="10"/>
  <c r="D91" i="10"/>
  <c r="C91" i="10"/>
  <c r="I90" i="10"/>
  <c r="H90" i="10"/>
  <c r="I89" i="10"/>
  <c r="H89" i="10"/>
  <c r="H88" i="10" s="1"/>
  <c r="G89" i="10"/>
  <c r="I88" i="10"/>
  <c r="G88" i="10"/>
  <c r="G87" i="10"/>
  <c r="I86" i="10"/>
  <c r="H86" i="10"/>
  <c r="G86" i="10"/>
  <c r="I85" i="10"/>
  <c r="H85" i="10"/>
  <c r="G85" i="10"/>
  <c r="I84" i="10"/>
  <c r="H84" i="10"/>
  <c r="G84" i="10"/>
  <c r="I83" i="10"/>
  <c r="H83" i="10"/>
  <c r="G83" i="10"/>
  <c r="H80" i="10" s="1"/>
  <c r="I82" i="10"/>
  <c r="H82" i="10"/>
  <c r="G82" i="10"/>
  <c r="I81" i="10"/>
  <c r="H81" i="10"/>
  <c r="F81" i="10"/>
  <c r="E81" i="10"/>
  <c r="D81" i="10"/>
  <c r="C81" i="10"/>
  <c r="I80" i="10"/>
  <c r="G80" i="10"/>
  <c r="H77" i="10" s="1"/>
  <c r="I79" i="10"/>
  <c r="H79" i="10"/>
  <c r="G79" i="10"/>
  <c r="I78" i="10"/>
  <c r="G78" i="10"/>
  <c r="J77" i="10"/>
  <c r="G77" i="10"/>
  <c r="I76" i="10"/>
  <c r="H76" i="10"/>
  <c r="F76" i="10"/>
  <c r="E76" i="10"/>
  <c r="G76" i="10" s="1"/>
  <c r="D76" i="10"/>
  <c r="C76" i="10"/>
  <c r="C73" i="10" s="1"/>
  <c r="I75" i="10"/>
  <c r="H75" i="10"/>
  <c r="G75" i="10"/>
  <c r="I74" i="10"/>
  <c r="G74" i="10"/>
  <c r="H74" i="10" s="1"/>
  <c r="F73" i="10"/>
  <c r="D73" i="10"/>
  <c r="I73" i="10" s="1"/>
  <c r="I72" i="10"/>
  <c r="G72" i="10"/>
  <c r="H72" i="10" s="1"/>
  <c r="I71" i="10"/>
  <c r="G71" i="10"/>
  <c r="H71" i="10" s="1"/>
  <c r="I70" i="10"/>
  <c r="G70" i="10"/>
  <c r="H70" i="10" s="1"/>
  <c r="I69" i="10"/>
  <c r="H69" i="10"/>
  <c r="G69" i="10"/>
  <c r="H68" i="10"/>
  <c r="G68" i="10"/>
  <c r="H67" i="10"/>
  <c r="G67" i="10"/>
  <c r="H66" i="10"/>
  <c r="G66" i="10"/>
  <c r="I65" i="10"/>
  <c r="G65" i="10"/>
  <c r="H65" i="10" s="1"/>
  <c r="I64" i="10"/>
  <c r="G64" i="10"/>
  <c r="H64" i="10" s="1"/>
  <c r="I63" i="10"/>
  <c r="G63" i="10"/>
  <c r="H63" i="10" s="1"/>
  <c r="I62" i="10"/>
  <c r="H62" i="10"/>
  <c r="G62" i="10"/>
  <c r="I61" i="10"/>
  <c r="G61" i="10"/>
  <c r="H61" i="10" s="1"/>
  <c r="F60" i="10"/>
  <c r="E60" i="10"/>
  <c r="D60" i="10"/>
  <c r="I60" i="10" s="1"/>
  <c r="C60" i="10"/>
  <c r="I59" i="10"/>
  <c r="G59" i="10"/>
  <c r="H59" i="10" s="1"/>
  <c r="I58" i="10"/>
  <c r="G58" i="10"/>
  <c r="H58" i="10" s="1"/>
  <c r="I57" i="10"/>
  <c r="G57" i="10"/>
  <c r="H57" i="10" s="1"/>
  <c r="I56" i="10"/>
  <c r="H56" i="10"/>
  <c r="G56" i="10"/>
  <c r="I55" i="10"/>
  <c r="G55" i="10"/>
  <c r="H55" i="10" s="1"/>
  <c r="H54" i="10" s="1"/>
  <c r="F54" i="10"/>
  <c r="E54" i="10"/>
  <c r="D54" i="10"/>
  <c r="I54" i="10" s="1"/>
  <c r="C54" i="10"/>
  <c r="F53" i="10"/>
  <c r="E53" i="10"/>
  <c r="D53" i="10"/>
  <c r="I53" i="10" s="1"/>
  <c r="C53" i="10"/>
  <c r="I52" i="10"/>
  <c r="G52" i="10"/>
  <c r="H52" i="10" s="1"/>
  <c r="I51" i="10"/>
  <c r="G51" i="10"/>
  <c r="H51" i="10" s="1"/>
  <c r="I50" i="10"/>
  <c r="G50" i="10"/>
  <c r="H50" i="10" s="1"/>
  <c r="I49" i="10"/>
  <c r="G49" i="10"/>
  <c r="H49" i="10" s="1"/>
  <c r="I48" i="10"/>
  <c r="G48" i="10"/>
  <c r="H48" i="10" s="1"/>
  <c r="I47" i="10"/>
  <c r="G47" i="10"/>
  <c r="H47" i="10" s="1"/>
  <c r="I46" i="10"/>
  <c r="G46" i="10"/>
  <c r="H46" i="10" s="1"/>
  <c r="H45" i="10" s="1"/>
  <c r="F45" i="10"/>
  <c r="E45" i="10"/>
  <c r="D45" i="10"/>
  <c r="I45" i="10" s="1"/>
  <c r="C45" i="10"/>
  <c r="I44" i="10"/>
  <c r="G44" i="10"/>
  <c r="H44" i="10" s="1"/>
  <c r="I43" i="10"/>
  <c r="H43" i="10"/>
  <c r="G43" i="10"/>
  <c r="I42" i="10"/>
  <c r="G42" i="10"/>
  <c r="H42" i="10" s="1"/>
  <c r="I41" i="10"/>
  <c r="G41" i="10"/>
  <c r="H41" i="10" s="1"/>
  <c r="I40" i="10"/>
  <c r="G40" i="10"/>
  <c r="H40" i="10" s="1"/>
  <c r="I39" i="10"/>
  <c r="H39" i="10"/>
  <c r="G39" i="10"/>
  <c r="I38" i="10"/>
  <c r="G38" i="10"/>
  <c r="H38" i="10" s="1"/>
  <c r="F37" i="10"/>
  <c r="E37" i="10"/>
  <c r="D37" i="10"/>
  <c r="I37" i="10" s="1"/>
  <c r="C37" i="10"/>
  <c r="I36" i="10"/>
  <c r="G36" i="10"/>
  <c r="H36" i="10" s="1"/>
  <c r="F35" i="10"/>
  <c r="E35" i="10"/>
  <c r="D35" i="10"/>
  <c r="I35" i="10" s="1"/>
  <c r="C35" i="10"/>
  <c r="I34" i="10"/>
  <c r="G34" i="10"/>
  <c r="H34" i="10" s="1"/>
  <c r="G33" i="10"/>
  <c r="H33" i="10" s="1"/>
  <c r="I32" i="10"/>
  <c r="H32" i="10"/>
  <c r="G32" i="10"/>
  <c r="I31" i="10"/>
  <c r="G31" i="10"/>
  <c r="H31" i="10" s="1"/>
  <c r="I30" i="10"/>
  <c r="G30" i="10"/>
  <c r="H30" i="10" s="1"/>
  <c r="I29" i="10"/>
  <c r="G29" i="10"/>
  <c r="H29" i="10" s="1"/>
  <c r="G28" i="10"/>
  <c r="G27" i="10" s="1"/>
  <c r="F28" i="10"/>
  <c r="E28" i="10"/>
  <c r="E27" i="10" s="1"/>
  <c r="E24" i="10" s="1"/>
  <c r="D28" i="10"/>
  <c r="I28" i="10" s="1"/>
  <c r="C28" i="10"/>
  <c r="C27" i="10" s="1"/>
  <c r="C24" i="10" s="1"/>
  <c r="F27" i="10"/>
  <c r="F24" i="10" s="1"/>
  <c r="D27" i="10"/>
  <c r="I27" i="10" s="1"/>
  <c r="I26" i="10"/>
  <c r="G26" i="10"/>
  <c r="H26" i="10" s="1"/>
  <c r="I25" i="10"/>
  <c r="H25" i="10"/>
  <c r="G25" i="10"/>
  <c r="I23" i="10"/>
  <c r="G23" i="10"/>
  <c r="H23" i="10" s="1"/>
  <c r="G22" i="10"/>
  <c r="H22" i="10" s="1"/>
  <c r="I21" i="10"/>
  <c r="G21" i="10"/>
  <c r="H21" i="10" s="1"/>
  <c r="F20" i="10"/>
  <c r="E20" i="10"/>
  <c r="D20" i="10"/>
  <c r="I20" i="10" s="1"/>
  <c r="C20" i="10"/>
  <c r="I19" i="10"/>
  <c r="G19" i="10"/>
  <c r="H19" i="10" s="1"/>
  <c r="F18" i="10"/>
  <c r="E18" i="10"/>
  <c r="D18" i="10"/>
  <c r="I18" i="10" s="1"/>
  <c r="C18" i="10"/>
  <c r="C17" i="10" l="1"/>
  <c r="E73" i="10"/>
  <c r="H73" i="10"/>
  <c r="G81" i="10"/>
  <c r="D90" i="10"/>
  <c r="F90" i="10"/>
  <c r="E94" i="10"/>
  <c r="E90" i="10" s="1"/>
  <c r="G102" i="10"/>
  <c r="H18" i="10"/>
  <c r="H20" i="10"/>
  <c r="F17" i="10"/>
  <c r="H37" i="10"/>
  <c r="H78" i="10"/>
  <c r="H91" i="10"/>
  <c r="H87" i="10" s="1"/>
  <c r="H28" i="10"/>
  <c r="H27" i="10" s="1"/>
  <c r="H35" i="10"/>
  <c r="H60" i="10"/>
  <c r="H53" i="10" s="1"/>
  <c r="G94" i="10"/>
  <c r="G90" i="10" s="1"/>
  <c r="G20" i="10"/>
  <c r="G18" i="10" s="1"/>
  <c r="D24" i="10"/>
  <c r="I24" i="10" s="1"/>
  <c r="G54" i="10"/>
  <c r="G60" i="10"/>
  <c r="G73" i="10"/>
  <c r="G37" i="10"/>
  <c r="G45" i="10"/>
  <c r="G35" i="10" s="1"/>
  <c r="E17" i="10" l="1"/>
  <c r="I87" i="10"/>
  <c r="H24" i="10"/>
  <c r="H17" i="10" s="1"/>
  <c r="G53" i="10"/>
  <c r="G24" i="10" s="1"/>
  <c r="G17" i="10" s="1"/>
  <c r="D17" i="10"/>
  <c r="I17" i="10" s="1"/>
  <c r="G106" i="9" l="1"/>
  <c r="G105" i="9"/>
  <c r="G104" i="9"/>
  <c r="G103" i="9"/>
  <c r="F102" i="9"/>
  <c r="E102" i="9"/>
  <c r="D102" i="9"/>
  <c r="C102" i="9"/>
  <c r="I101" i="9"/>
  <c r="H101" i="9"/>
  <c r="G101" i="9"/>
  <c r="H100" i="9"/>
  <c r="G100" i="9"/>
  <c r="I99" i="9"/>
  <c r="H99" i="9"/>
  <c r="G99" i="9"/>
  <c r="H98" i="9"/>
  <c r="H97" i="9" s="1"/>
  <c r="G98" i="9"/>
  <c r="I97" i="9"/>
  <c r="G97" i="9"/>
  <c r="I96" i="9"/>
  <c r="H96" i="9"/>
  <c r="F96" i="9"/>
  <c r="E96" i="9"/>
  <c r="D96" i="9"/>
  <c r="C96" i="9"/>
  <c r="I95" i="9"/>
  <c r="H95" i="9"/>
  <c r="G95" i="9"/>
  <c r="I94" i="9"/>
  <c r="H94" i="9"/>
  <c r="F94" i="9"/>
  <c r="E94" i="9"/>
  <c r="D94" i="9"/>
  <c r="C94" i="9"/>
  <c r="I93" i="9"/>
  <c r="G93" i="9"/>
  <c r="H90" i="9" s="1"/>
  <c r="H92" i="9"/>
  <c r="G92" i="9"/>
  <c r="G91" i="9" s="1"/>
  <c r="I91" i="9"/>
  <c r="F91" i="9"/>
  <c r="F90" i="9" s="1"/>
  <c r="E91" i="9"/>
  <c r="D91" i="9"/>
  <c r="D90" i="9" s="1"/>
  <c r="I87" i="9" s="1"/>
  <c r="C91" i="9"/>
  <c r="I90" i="9"/>
  <c r="E90" i="9"/>
  <c r="C90" i="9"/>
  <c r="I89" i="9"/>
  <c r="H89" i="9"/>
  <c r="H88" i="9" s="1"/>
  <c r="G89" i="9"/>
  <c r="I88" i="9"/>
  <c r="G88" i="9"/>
  <c r="G87" i="9"/>
  <c r="I86" i="9"/>
  <c r="H86" i="9"/>
  <c r="G86" i="9"/>
  <c r="I85" i="9"/>
  <c r="H85" i="9"/>
  <c r="G85" i="9"/>
  <c r="I84" i="9"/>
  <c r="H84" i="9"/>
  <c r="G84" i="9"/>
  <c r="I83" i="9"/>
  <c r="H83" i="9"/>
  <c r="G83" i="9"/>
  <c r="I82" i="9"/>
  <c r="H82" i="9"/>
  <c r="G82" i="9"/>
  <c r="I81" i="9"/>
  <c r="H81" i="9"/>
  <c r="F81" i="9"/>
  <c r="E81" i="9"/>
  <c r="D81" i="9"/>
  <c r="C81" i="9"/>
  <c r="I80" i="9"/>
  <c r="H80" i="9"/>
  <c r="G80" i="9"/>
  <c r="I79" i="9"/>
  <c r="H79" i="9"/>
  <c r="H78" i="9" s="1"/>
  <c r="G79" i="9"/>
  <c r="I78" i="9"/>
  <c r="G78" i="9"/>
  <c r="J77" i="9"/>
  <c r="H77" i="9"/>
  <c r="G77" i="9"/>
  <c r="I76" i="9"/>
  <c r="H76" i="9"/>
  <c r="F76" i="9"/>
  <c r="E76" i="9"/>
  <c r="G76" i="9" s="1"/>
  <c r="D76" i="9"/>
  <c r="C76" i="9"/>
  <c r="C73" i="9" s="1"/>
  <c r="I75" i="9"/>
  <c r="H75" i="9"/>
  <c r="G75" i="9"/>
  <c r="I74" i="9"/>
  <c r="G74" i="9"/>
  <c r="H74" i="9" s="1"/>
  <c r="F73" i="9"/>
  <c r="D73" i="9"/>
  <c r="I72" i="9"/>
  <c r="G72" i="9"/>
  <c r="H72" i="9" s="1"/>
  <c r="I71" i="9"/>
  <c r="G71" i="9"/>
  <c r="H71" i="9" s="1"/>
  <c r="I70" i="9"/>
  <c r="G70" i="9"/>
  <c r="H70" i="9" s="1"/>
  <c r="I69" i="9"/>
  <c r="H69" i="9"/>
  <c r="G69" i="9"/>
  <c r="H68" i="9"/>
  <c r="G68" i="9"/>
  <c r="H67" i="9"/>
  <c r="G67" i="9"/>
  <c r="H66" i="9"/>
  <c r="G66" i="9"/>
  <c r="I65" i="9"/>
  <c r="G65" i="9"/>
  <c r="H65" i="9" s="1"/>
  <c r="I64" i="9"/>
  <c r="H64" i="9"/>
  <c r="G64" i="9"/>
  <c r="I63" i="9"/>
  <c r="G63" i="9"/>
  <c r="H63" i="9" s="1"/>
  <c r="I62" i="9"/>
  <c r="G62" i="9"/>
  <c r="H62" i="9" s="1"/>
  <c r="I61" i="9"/>
  <c r="G61" i="9"/>
  <c r="H61" i="9" s="1"/>
  <c r="F60" i="9"/>
  <c r="E60" i="9"/>
  <c r="D60" i="9"/>
  <c r="I60" i="9" s="1"/>
  <c r="C60" i="9"/>
  <c r="I59" i="9"/>
  <c r="G59" i="9"/>
  <c r="H59" i="9" s="1"/>
  <c r="I58" i="9"/>
  <c r="H58" i="9"/>
  <c r="G58" i="9"/>
  <c r="I57" i="9"/>
  <c r="G57" i="9"/>
  <c r="H57" i="9" s="1"/>
  <c r="I56" i="9"/>
  <c r="G56" i="9"/>
  <c r="H56" i="9" s="1"/>
  <c r="I55" i="9"/>
  <c r="G55" i="9"/>
  <c r="H55" i="9" s="1"/>
  <c r="H54" i="9" s="1"/>
  <c r="F54" i="9"/>
  <c r="F53" i="9" s="1"/>
  <c r="E54" i="9"/>
  <c r="D54" i="9"/>
  <c r="I54" i="9" s="1"/>
  <c r="C54" i="9"/>
  <c r="E53" i="9"/>
  <c r="C53" i="9"/>
  <c r="I52" i="9"/>
  <c r="G52" i="9"/>
  <c r="H52" i="9" s="1"/>
  <c r="I51" i="9"/>
  <c r="G51" i="9"/>
  <c r="H51" i="9" s="1"/>
  <c r="I50" i="9"/>
  <c r="H50" i="9"/>
  <c r="G50" i="9"/>
  <c r="I49" i="9"/>
  <c r="G49" i="9"/>
  <c r="H49" i="9" s="1"/>
  <c r="I48" i="9"/>
  <c r="G48" i="9"/>
  <c r="H48" i="9" s="1"/>
  <c r="I47" i="9"/>
  <c r="G47" i="9"/>
  <c r="H47" i="9" s="1"/>
  <c r="I46" i="9"/>
  <c r="H46" i="9"/>
  <c r="G46" i="9"/>
  <c r="G45" i="9"/>
  <c r="F45" i="9"/>
  <c r="E45" i="9"/>
  <c r="D45" i="9"/>
  <c r="I45" i="9" s="1"/>
  <c r="C45" i="9"/>
  <c r="I44" i="9"/>
  <c r="G44" i="9"/>
  <c r="H44" i="9" s="1"/>
  <c r="I43" i="9"/>
  <c r="G43" i="9"/>
  <c r="H43" i="9" s="1"/>
  <c r="I42" i="9"/>
  <c r="H42" i="9"/>
  <c r="G42" i="9"/>
  <c r="I41" i="9"/>
  <c r="G41" i="9"/>
  <c r="H41" i="9" s="1"/>
  <c r="I40" i="9"/>
  <c r="G40" i="9"/>
  <c r="H40" i="9" s="1"/>
  <c r="I39" i="9"/>
  <c r="G39" i="9"/>
  <c r="H39" i="9" s="1"/>
  <c r="I38" i="9"/>
  <c r="H38" i="9"/>
  <c r="G38" i="9"/>
  <c r="G37" i="9"/>
  <c r="F37" i="9"/>
  <c r="E37" i="9"/>
  <c r="D37" i="9"/>
  <c r="I37" i="9" s="1"/>
  <c r="C37" i="9"/>
  <c r="I36" i="9"/>
  <c r="G36" i="9"/>
  <c r="H36" i="9" s="1"/>
  <c r="G35" i="9"/>
  <c r="F35" i="9"/>
  <c r="E35" i="9"/>
  <c r="D35" i="9"/>
  <c r="I35" i="9" s="1"/>
  <c r="C35" i="9"/>
  <c r="I34" i="9"/>
  <c r="H34" i="9"/>
  <c r="G34" i="9"/>
  <c r="H33" i="9"/>
  <c r="G33" i="9"/>
  <c r="I32" i="9"/>
  <c r="G32" i="9"/>
  <c r="H32" i="9" s="1"/>
  <c r="I31" i="9"/>
  <c r="G31" i="9"/>
  <c r="H31" i="9" s="1"/>
  <c r="I30" i="9"/>
  <c r="G30" i="9"/>
  <c r="H30" i="9" s="1"/>
  <c r="I29" i="9"/>
  <c r="H29" i="9"/>
  <c r="G29" i="9"/>
  <c r="F28" i="9"/>
  <c r="E28" i="9"/>
  <c r="E27" i="9" s="1"/>
  <c r="E24" i="9" s="1"/>
  <c r="D28" i="9"/>
  <c r="I28" i="9" s="1"/>
  <c r="C28" i="9"/>
  <c r="C27" i="9" s="1"/>
  <c r="C24" i="9" s="1"/>
  <c r="F27" i="9"/>
  <c r="F24" i="9" s="1"/>
  <c r="D27" i="9"/>
  <c r="I27" i="9" s="1"/>
  <c r="I26" i="9"/>
  <c r="G26" i="9"/>
  <c r="H26" i="9" s="1"/>
  <c r="I25" i="9"/>
  <c r="H25" i="9"/>
  <c r="G25" i="9"/>
  <c r="I23" i="9"/>
  <c r="G23" i="9"/>
  <c r="H23" i="9" s="1"/>
  <c r="G22" i="9"/>
  <c r="H22" i="9" s="1"/>
  <c r="I21" i="9"/>
  <c r="G21" i="9"/>
  <c r="H21" i="9" s="1"/>
  <c r="F20" i="9"/>
  <c r="E20" i="9"/>
  <c r="D20" i="9"/>
  <c r="I20" i="9" s="1"/>
  <c r="C20" i="9"/>
  <c r="I19" i="9"/>
  <c r="G19" i="9"/>
  <c r="H19" i="9" s="1"/>
  <c r="F18" i="9"/>
  <c r="F17" i="9" s="1"/>
  <c r="E18" i="9"/>
  <c r="D18" i="9"/>
  <c r="I18" i="9" s="1"/>
  <c r="C18" i="9"/>
  <c r="H20" i="9" l="1"/>
  <c r="H18" i="9" s="1"/>
  <c r="G28" i="9"/>
  <c r="G27" i="9" s="1"/>
  <c r="I73" i="9"/>
  <c r="H73" i="9"/>
  <c r="G81" i="9"/>
  <c r="G96" i="9"/>
  <c r="H93" i="9" s="1"/>
  <c r="G102" i="9"/>
  <c r="H28" i="9"/>
  <c r="H27" i="9" s="1"/>
  <c r="H37" i="9"/>
  <c r="H45" i="9"/>
  <c r="G94" i="9"/>
  <c r="G90" i="9" s="1"/>
  <c r="C17" i="9"/>
  <c r="H35" i="9"/>
  <c r="H24" i="9" s="1"/>
  <c r="H60" i="9"/>
  <c r="H53" i="9" s="1"/>
  <c r="H91" i="9"/>
  <c r="H87" i="9" s="1"/>
  <c r="G20" i="9"/>
  <c r="G18" i="9" s="1"/>
  <c r="D53" i="9"/>
  <c r="I53" i="9" s="1"/>
  <c r="G54" i="9"/>
  <c r="G60" i="9"/>
  <c r="E73" i="9"/>
  <c r="E17" i="9" s="1"/>
  <c r="G73" i="9"/>
  <c r="H17" i="9" l="1"/>
  <c r="G53" i="9"/>
  <c r="G24" i="9" s="1"/>
  <c r="G17" i="9" s="1"/>
  <c r="D24" i="9"/>
  <c r="I24" i="9" l="1"/>
  <c r="D17" i="9"/>
  <c r="I17" i="9" s="1"/>
  <c r="G104" i="8"/>
  <c r="G103" i="8"/>
  <c r="G102" i="8"/>
  <c r="I101" i="8"/>
  <c r="H101" i="8"/>
  <c r="G101" i="8"/>
  <c r="H100" i="8"/>
  <c r="F100" i="8"/>
  <c r="E100" i="8"/>
  <c r="D100" i="8"/>
  <c r="I97" i="8" s="1"/>
  <c r="C100" i="8"/>
  <c r="I99" i="8"/>
  <c r="H99" i="8"/>
  <c r="G99" i="8"/>
  <c r="H96" i="8" s="1"/>
  <c r="H98" i="8"/>
  <c r="G98" i="8"/>
  <c r="H97" i="8"/>
  <c r="G97" i="8"/>
  <c r="I96" i="8"/>
  <c r="G96" i="8"/>
  <c r="I95" i="8"/>
  <c r="H95" i="8"/>
  <c r="G95" i="8"/>
  <c r="I94" i="8"/>
  <c r="H94" i="8"/>
  <c r="F94" i="8"/>
  <c r="E94" i="8"/>
  <c r="D94" i="8"/>
  <c r="C94" i="8"/>
  <c r="I93" i="8"/>
  <c r="H93" i="8"/>
  <c r="G93" i="8"/>
  <c r="H92" i="8"/>
  <c r="H91" i="8" s="1"/>
  <c r="G92" i="8"/>
  <c r="I91" i="8"/>
  <c r="G91" i="8"/>
  <c r="F91" i="8"/>
  <c r="E91" i="8"/>
  <c r="E90" i="8" s="1"/>
  <c r="D91" i="8"/>
  <c r="C91" i="8"/>
  <c r="C90" i="8" s="1"/>
  <c r="I90" i="8"/>
  <c r="H90" i="8"/>
  <c r="F90" i="8"/>
  <c r="D90" i="8"/>
  <c r="I89" i="8"/>
  <c r="I88" i="8" s="1"/>
  <c r="H89" i="8"/>
  <c r="G89" i="8"/>
  <c r="H88" i="8"/>
  <c r="G88" i="8"/>
  <c r="I87" i="8"/>
  <c r="G87" i="8"/>
  <c r="I86" i="8"/>
  <c r="H86" i="8"/>
  <c r="G86" i="8"/>
  <c r="I85" i="8"/>
  <c r="H85" i="8"/>
  <c r="G85" i="8"/>
  <c r="I84" i="8"/>
  <c r="H84" i="8"/>
  <c r="G84" i="8"/>
  <c r="I83" i="8"/>
  <c r="H83" i="8"/>
  <c r="G83" i="8"/>
  <c r="I82" i="8"/>
  <c r="H82" i="8"/>
  <c r="G82" i="8"/>
  <c r="I81" i="8"/>
  <c r="H81" i="8"/>
  <c r="G81" i="8"/>
  <c r="F81" i="8"/>
  <c r="E81" i="8"/>
  <c r="D81" i="8"/>
  <c r="C81" i="8"/>
  <c r="I80" i="8"/>
  <c r="H80" i="8"/>
  <c r="G80" i="8"/>
  <c r="I79" i="8"/>
  <c r="H79" i="8"/>
  <c r="G79" i="8"/>
  <c r="I78" i="8"/>
  <c r="H78" i="8"/>
  <c r="G78" i="8"/>
  <c r="J77" i="8"/>
  <c r="H77" i="8"/>
  <c r="G77" i="8"/>
  <c r="I76" i="8"/>
  <c r="H76" i="8"/>
  <c r="F76" i="8"/>
  <c r="F73" i="8" s="1"/>
  <c r="E76" i="8"/>
  <c r="G76" i="8" s="1"/>
  <c r="D76" i="8"/>
  <c r="D73" i="8" s="1"/>
  <c r="I73" i="8" s="1"/>
  <c r="C76" i="8"/>
  <c r="I75" i="8"/>
  <c r="G75" i="8"/>
  <c r="H75" i="8" s="1"/>
  <c r="I74" i="8"/>
  <c r="H74" i="8"/>
  <c r="H73" i="8" s="1"/>
  <c r="G74" i="8"/>
  <c r="E73" i="8"/>
  <c r="C73" i="8"/>
  <c r="I72" i="8"/>
  <c r="G72" i="8"/>
  <c r="H72" i="8" s="1"/>
  <c r="I71" i="8"/>
  <c r="G71" i="8"/>
  <c r="H71" i="8" s="1"/>
  <c r="I70" i="8"/>
  <c r="H70" i="8"/>
  <c r="G70" i="8"/>
  <c r="I69" i="8"/>
  <c r="G69" i="8"/>
  <c r="H69" i="8" s="1"/>
  <c r="G68" i="8"/>
  <c r="H68" i="8" s="1"/>
  <c r="G67" i="8"/>
  <c r="H67" i="8" s="1"/>
  <c r="G66" i="8"/>
  <c r="H66" i="8" s="1"/>
  <c r="I65" i="8"/>
  <c r="H65" i="8"/>
  <c r="G65" i="8"/>
  <c r="I64" i="8"/>
  <c r="G64" i="8"/>
  <c r="H64" i="8" s="1"/>
  <c r="I63" i="8"/>
  <c r="G63" i="8"/>
  <c r="H63" i="8" s="1"/>
  <c r="I62" i="8"/>
  <c r="G62" i="8"/>
  <c r="H62" i="8" s="1"/>
  <c r="I61" i="8"/>
  <c r="H61" i="8"/>
  <c r="G61" i="8"/>
  <c r="G60" i="8"/>
  <c r="F60" i="8"/>
  <c r="E60" i="8"/>
  <c r="D60" i="8"/>
  <c r="I60" i="8" s="1"/>
  <c r="C60" i="8"/>
  <c r="I59" i="8"/>
  <c r="G59" i="8"/>
  <c r="H59" i="8" s="1"/>
  <c r="I58" i="8"/>
  <c r="G58" i="8"/>
  <c r="H58" i="8" s="1"/>
  <c r="I57" i="8"/>
  <c r="H57" i="8"/>
  <c r="G57" i="8"/>
  <c r="I56" i="8"/>
  <c r="G56" i="8"/>
  <c r="H56" i="8" s="1"/>
  <c r="I55" i="8"/>
  <c r="G55" i="8"/>
  <c r="H55" i="8" s="1"/>
  <c r="H54" i="8" s="1"/>
  <c r="F54" i="8"/>
  <c r="E54" i="8"/>
  <c r="D54" i="8"/>
  <c r="I54" i="8" s="1"/>
  <c r="C54" i="8"/>
  <c r="F53" i="8"/>
  <c r="E53" i="8"/>
  <c r="D53" i="8"/>
  <c r="I53" i="8" s="1"/>
  <c r="C53" i="8"/>
  <c r="I52" i="8"/>
  <c r="G52" i="8"/>
  <c r="H52" i="8" s="1"/>
  <c r="I51" i="8"/>
  <c r="G51" i="8"/>
  <c r="H51" i="8" s="1"/>
  <c r="I50" i="8"/>
  <c r="G50" i="8"/>
  <c r="H50" i="8" s="1"/>
  <c r="I49" i="8"/>
  <c r="G49" i="8"/>
  <c r="H49" i="8" s="1"/>
  <c r="I48" i="8"/>
  <c r="G48" i="8"/>
  <c r="H48" i="8" s="1"/>
  <c r="I47" i="8"/>
  <c r="G47" i="8"/>
  <c r="H47" i="8" s="1"/>
  <c r="I46" i="8"/>
  <c r="G46" i="8"/>
  <c r="H46" i="8" s="1"/>
  <c r="H45" i="8" s="1"/>
  <c r="F45" i="8"/>
  <c r="E45" i="8"/>
  <c r="D45" i="8"/>
  <c r="I45" i="8" s="1"/>
  <c r="C45" i="8"/>
  <c r="I44" i="8"/>
  <c r="G44" i="8"/>
  <c r="H44" i="8" s="1"/>
  <c r="I43" i="8"/>
  <c r="G43" i="8"/>
  <c r="H43" i="8" s="1"/>
  <c r="I42" i="8"/>
  <c r="G42" i="8"/>
  <c r="H42" i="8" s="1"/>
  <c r="I41" i="8"/>
  <c r="G41" i="8"/>
  <c r="H41" i="8" s="1"/>
  <c r="I40" i="8"/>
  <c r="G40" i="8"/>
  <c r="H40" i="8" s="1"/>
  <c r="I39" i="8"/>
  <c r="G39" i="8"/>
  <c r="H39" i="8" s="1"/>
  <c r="I38" i="8"/>
  <c r="G38" i="8"/>
  <c r="H38" i="8" s="1"/>
  <c r="H37" i="8" s="1"/>
  <c r="F37" i="8"/>
  <c r="F35" i="8" s="1"/>
  <c r="E37" i="8"/>
  <c r="D37" i="8"/>
  <c r="I37" i="8" s="1"/>
  <c r="C37" i="8"/>
  <c r="I36" i="8"/>
  <c r="G36" i="8"/>
  <c r="H36" i="8" s="1"/>
  <c r="E35" i="8"/>
  <c r="C35" i="8"/>
  <c r="I34" i="8"/>
  <c r="H34" i="8"/>
  <c r="G34" i="8"/>
  <c r="H33" i="8"/>
  <c r="G33" i="8"/>
  <c r="I32" i="8"/>
  <c r="G32" i="8"/>
  <c r="H32" i="8" s="1"/>
  <c r="I31" i="8"/>
  <c r="G31" i="8"/>
  <c r="H31" i="8" s="1"/>
  <c r="I30" i="8"/>
  <c r="G30" i="8"/>
  <c r="H30" i="8" s="1"/>
  <c r="I29" i="8"/>
  <c r="H29" i="8"/>
  <c r="G29" i="8"/>
  <c r="F28" i="8"/>
  <c r="E28" i="8"/>
  <c r="E27" i="8" s="1"/>
  <c r="D28" i="8"/>
  <c r="I28" i="8" s="1"/>
  <c r="C28" i="8"/>
  <c r="C27" i="8" s="1"/>
  <c r="F27" i="8"/>
  <c r="I26" i="8"/>
  <c r="G26" i="8"/>
  <c r="H26" i="8" s="1"/>
  <c r="I25" i="8"/>
  <c r="G25" i="8"/>
  <c r="H25" i="8" s="1"/>
  <c r="I23" i="8"/>
  <c r="H23" i="8"/>
  <c r="G23" i="8"/>
  <c r="H22" i="8"/>
  <c r="G22" i="8"/>
  <c r="I21" i="8"/>
  <c r="G21" i="8"/>
  <c r="H21" i="8" s="1"/>
  <c r="F20" i="8"/>
  <c r="E20" i="8"/>
  <c r="D20" i="8"/>
  <c r="I20" i="8" s="1"/>
  <c r="C20" i="8"/>
  <c r="I19" i="8"/>
  <c r="G19" i="8"/>
  <c r="H19" i="8" s="1"/>
  <c r="F18" i="8"/>
  <c r="E18" i="8"/>
  <c r="D18" i="8"/>
  <c r="I18" i="8" s="1"/>
  <c r="C18" i="8"/>
  <c r="H20" i="8" l="1"/>
  <c r="H18" i="8" s="1"/>
  <c r="D27" i="8"/>
  <c r="I27" i="8" s="1"/>
  <c r="C24" i="8"/>
  <c r="C17" i="8" s="1"/>
  <c r="E24" i="8"/>
  <c r="E17" i="8" s="1"/>
  <c r="G28" i="8"/>
  <c r="G27" i="8" s="1"/>
  <c r="D35" i="8"/>
  <c r="I35" i="8" s="1"/>
  <c r="G37" i="8"/>
  <c r="G54" i="8"/>
  <c r="G53" i="8" s="1"/>
  <c r="F24" i="8"/>
  <c r="F17" i="8" s="1"/>
  <c r="H28" i="8"/>
  <c r="H27" i="8" s="1"/>
  <c r="H60" i="8"/>
  <c r="G73" i="8"/>
  <c r="G100" i="8"/>
  <c r="G94" i="8" s="1"/>
  <c r="H35" i="8"/>
  <c r="H53" i="8"/>
  <c r="H87" i="8"/>
  <c r="G90" i="8"/>
  <c r="G20" i="8"/>
  <c r="G18" i="8" s="1"/>
  <c r="D24" i="8"/>
  <c r="I24" i="8" s="1"/>
  <c r="G45" i="8"/>
  <c r="G35" i="8" s="1"/>
  <c r="G24" i="8" s="1"/>
  <c r="H24" i="8" l="1"/>
  <c r="H17" i="8" s="1"/>
  <c r="G17" i="8"/>
  <c r="D17" i="8"/>
  <c r="I17" i="8" s="1"/>
  <c r="G104" i="7"/>
  <c r="G103" i="7"/>
  <c r="H100" i="7" s="1"/>
  <c r="G102" i="7"/>
  <c r="I101" i="7"/>
  <c r="H101" i="7"/>
  <c r="G101" i="7"/>
  <c r="F100" i="7"/>
  <c r="F94" i="7" s="1"/>
  <c r="E100" i="7"/>
  <c r="D100" i="7"/>
  <c r="I97" i="7" s="1"/>
  <c r="C100" i="7"/>
  <c r="I99" i="7"/>
  <c r="G99" i="7"/>
  <c r="H96" i="7" s="1"/>
  <c r="H98" i="7"/>
  <c r="G98" i="7"/>
  <c r="G97" i="7"/>
  <c r="H94" i="7" s="1"/>
  <c r="I96" i="7"/>
  <c r="G96" i="7"/>
  <c r="H93" i="7" s="1"/>
  <c r="I95" i="7"/>
  <c r="H95" i="7"/>
  <c r="G95" i="7"/>
  <c r="I94" i="7"/>
  <c r="E94" i="7"/>
  <c r="C94" i="7"/>
  <c r="I93" i="7"/>
  <c r="G93" i="7"/>
  <c r="H90" i="7" s="1"/>
  <c r="H92" i="7"/>
  <c r="G92" i="7"/>
  <c r="G91" i="7" s="1"/>
  <c r="F91" i="7"/>
  <c r="E91" i="7"/>
  <c r="D91" i="7"/>
  <c r="C91" i="7"/>
  <c r="C90" i="7" s="1"/>
  <c r="I90" i="7"/>
  <c r="I89" i="7"/>
  <c r="I88" i="7" s="1"/>
  <c r="G89" i="7"/>
  <c r="H86" i="7" s="1"/>
  <c r="G88" i="7"/>
  <c r="G87" i="7"/>
  <c r="I86" i="7"/>
  <c r="G86" i="7"/>
  <c r="I85" i="7"/>
  <c r="H85" i="7"/>
  <c r="G85" i="7"/>
  <c r="I84" i="7"/>
  <c r="H84" i="7"/>
  <c r="G84" i="7"/>
  <c r="I83" i="7"/>
  <c r="H83" i="7"/>
  <c r="G83" i="7"/>
  <c r="I82" i="7"/>
  <c r="H82" i="7"/>
  <c r="G82" i="7"/>
  <c r="G81" i="7" s="1"/>
  <c r="I81" i="7"/>
  <c r="H81" i="7"/>
  <c r="F81" i="7"/>
  <c r="E81" i="7"/>
  <c r="D81" i="7"/>
  <c r="C81" i="7"/>
  <c r="I80" i="7"/>
  <c r="H80" i="7"/>
  <c r="G80" i="7"/>
  <c r="I79" i="7"/>
  <c r="H79" i="7"/>
  <c r="H78" i="7" s="1"/>
  <c r="G79" i="7"/>
  <c r="I78" i="7"/>
  <c r="G78" i="7"/>
  <c r="J77" i="7"/>
  <c r="H77" i="7"/>
  <c r="G77" i="7"/>
  <c r="I76" i="7"/>
  <c r="H76" i="7"/>
  <c r="F76" i="7"/>
  <c r="F73" i="7" s="1"/>
  <c r="E76" i="7"/>
  <c r="D76" i="7"/>
  <c r="D73" i="7" s="1"/>
  <c r="I73" i="7" s="1"/>
  <c r="C76" i="7"/>
  <c r="I75" i="7"/>
  <c r="G75" i="7"/>
  <c r="H75" i="7" s="1"/>
  <c r="I74" i="7"/>
  <c r="G74" i="7"/>
  <c r="H74" i="7" s="1"/>
  <c r="H73" i="7" s="1"/>
  <c r="E73" i="7"/>
  <c r="C73" i="7"/>
  <c r="I72" i="7"/>
  <c r="H72" i="7"/>
  <c r="G72" i="7"/>
  <c r="I71" i="7"/>
  <c r="G71" i="7"/>
  <c r="H71" i="7" s="1"/>
  <c r="I70" i="7"/>
  <c r="G70" i="7"/>
  <c r="H70" i="7" s="1"/>
  <c r="I69" i="7"/>
  <c r="G69" i="7"/>
  <c r="H69" i="7" s="1"/>
  <c r="G68" i="7"/>
  <c r="H68" i="7" s="1"/>
  <c r="G67" i="7"/>
  <c r="H67" i="7" s="1"/>
  <c r="G66" i="7"/>
  <c r="H66" i="7" s="1"/>
  <c r="I65" i="7"/>
  <c r="G65" i="7"/>
  <c r="H65" i="7" s="1"/>
  <c r="I64" i="7"/>
  <c r="G64" i="7"/>
  <c r="H64" i="7" s="1"/>
  <c r="I63" i="7"/>
  <c r="H63" i="7"/>
  <c r="G63" i="7"/>
  <c r="I62" i="7"/>
  <c r="G62" i="7"/>
  <c r="H62" i="7" s="1"/>
  <c r="I61" i="7"/>
  <c r="G61" i="7"/>
  <c r="H61" i="7" s="1"/>
  <c r="G60" i="7"/>
  <c r="F60" i="7"/>
  <c r="E60" i="7"/>
  <c r="D60" i="7"/>
  <c r="I60" i="7" s="1"/>
  <c r="C60" i="7"/>
  <c r="I59" i="7"/>
  <c r="H59" i="7"/>
  <c r="G59" i="7"/>
  <c r="I58" i="7"/>
  <c r="G58" i="7"/>
  <c r="H58" i="7" s="1"/>
  <c r="I57" i="7"/>
  <c r="G57" i="7"/>
  <c r="H57" i="7" s="1"/>
  <c r="I56" i="7"/>
  <c r="G56" i="7"/>
  <c r="H56" i="7" s="1"/>
  <c r="I55" i="7"/>
  <c r="H55" i="7"/>
  <c r="H54" i="7" s="1"/>
  <c r="G55" i="7"/>
  <c r="G54" i="7"/>
  <c r="F54" i="7"/>
  <c r="E54" i="7"/>
  <c r="E53" i="7" s="1"/>
  <c r="D54" i="7"/>
  <c r="I54" i="7" s="1"/>
  <c r="C54" i="7"/>
  <c r="C53" i="7" s="1"/>
  <c r="F53" i="7"/>
  <c r="D53" i="7"/>
  <c r="I53" i="7" s="1"/>
  <c r="I52" i="7"/>
  <c r="G52" i="7"/>
  <c r="H52" i="7" s="1"/>
  <c r="I51" i="7"/>
  <c r="H51" i="7"/>
  <c r="G51" i="7"/>
  <c r="I50" i="7"/>
  <c r="G50" i="7"/>
  <c r="H50" i="7" s="1"/>
  <c r="I49" i="7"/>
  <c r="G49" i="7"/>
  <c r="H49" i="7" s="1"/>
  <c r="I48" i="7"/>
  <c r="G48" i="7"/>
  <c r="H48" i="7" s="1"/>
  <c r="I47" i="7"/>
  <c r="H47" i="7"/>
  <c r="G47" i="7"/>
  <c r="I46" i="7"/>
  <c r="G46" i="7"/>
  <c r="H46" i="7" s="1"/>
  <c r="F45" i="7"/>
  <c r="E45" i="7"/>
  <c r="D45" i="7"/>
  <c r="I45" i="7" s="1"/>
  <c r="C45" i="7"/>
  <c r="I44" i="7"/>
  <c r="G44" i="7"/>
  <c r="H44" i="7" s="1"/>
  <c r="I43" i="7"/>
  <c r="G43" i="7"/>
  <c r="H43" i="7" s="1"/>
  <c r="I42" i="7"/>
  <c r="G42" i="7"/>
  <c r="H42" i="7" s="1"/>
  <c r="I41" i="7"/>
  <c r="H41" i="7"/>
  <c r="G41" i="7"/>
  <c r="I40" i="7"/>
  <c r="G40" i="7"/>
  <c r="H40" i="7" s="1"/>
  <c r="I39" i="7"/>
  <c r="G39" i="7"/>
  <c r="H39" i="7" s="1"/>
  <c r="I38" i="7"/>
  <c r="G38" i="7"/>
  <c r="H38" i="7" s="1"/>
  <c r="F37" i="7"/>
  <c r="E37" i="7"/>
  <c r="D37" i="7"/>
  <c r="I37" i="7" s="1"/>
  <c r="C37" i="7"/>
  <c r="I36" i="7"/>
  <c r="G36" i="7"/>
  <c r="H36" i="7" s="1"/>
  <c r="F35" i="7"/>
  <c r="E35" i="7"/>
  <c r="D35" i="7"/>
  <c r="I35" i="7" s="1"/>
  <c r="C35" i="7"/>
  <c r="I34" i="7"/>
  <c r="G34" i="7"/>
  <c r="H34" i="7" s="1"/>
  <c r="G33" i="7"/>
  <c r="H33" i="7" s="1"/>
  <c r="I32" i="7"/>
  <c r="G32" i="7"/>
  <c r="H32" i="7" s="1"/>
  <c r="I31" i="7"/>
  <c r="G31" i="7"/>
  <c r="H31" i="7" s="1"/>
  <c r="I30" i="7"/>
  <c r="H30" i="7"/>
  <c r="G30" i="7"/>
  <c r="I29" i="7"/>
  <c r="G29" i="7"/>
  <c r="H29" i="7" s="1"/>
  <c r="F28" i="7"/>
  <c r="F27" i="7" s="1"/>
  <c r="F24" i="7" s="1"/>
  <c r="E28" i="7"/>
  <c r="D28" i="7"/>
  <c r="I28" i="7" s="1"/>
  <c r="C28" i="7"/>
  <c r="E27" i="7"/>
  <c r="E24" i="7" s="1"/>
  <c r="C27" i="7"/>
  <c r="C24" i="7" s="1"/>
  <c r="I26" i="7"/>
  <c r="G26" i="7"/>
  <c r="H26" i="7" s="1"/>
  <c r="I25" i="7"/>
  <c r="G25" i="7"/>
  <c r="H25" i="7" s="1"/>
  <c r="I23" i="7"/>
  <c r="G23" i="7"/>
  <c r="H23" i="7" s="1"/>
  <c r="G22" i="7"/>
  <c r="H22" i="7" s="1"/>
  <c r="I21" i="7"/>
  <c r="G21" i="7"/>
  <c r="H21" i="7" s="1"/>
  <c r="H20" i="7" s="1"/>
  <c r="G20" i="7"/>
  <c r="G18" i="7" s="1"/>
  <c r="F20" i="7"/>
  <c r="E20" i="7"/>
  <c r="E18" i="7" s="1"/>
  <c r="D20" i="7"/>
  <c r="I20" i="7" s="1"/>
  <c r="C20" i="7"/>
  <c r="C18" i="7" s="1"/>
  <c r="C17" i="7" s="1"/>
  <c r="I19" i="7"/>
  <c r="H19" i="7"/>
  <c r="G19" i="7"/>
  <c r="F18" i="7"/>
  <c r="D18" i="7"/>
  <c r="I18" i="7" s="1"/>
  <c r="H60" i="7" l="1"/>
  <c r="H37" i="7"/>
  <c r="G53" i="7"/>
  <c r="G76" i="7"/>
  <c r="G73" i="7" s="1"/>
  <c r="H89" i="7"/>
  <c r="H88" i="7" s="1"/>
  <c r="E90" i="7"/>
  <c r="G100" i="7"/>
  <c r="G94" i="7" s="1"/>
  <c r="G90" i="7" s="1"/>
  <c r="F90" i="7"/>
  <c r="F17" i="7" s="1"/>
  <c r="H18" i="7"/>
  <c r="E17" i="7"/>
  <c r="H28" i="7"/>
  <c r="H27" i="7" s="1"/>
  <c r="H45" i="7"/>
  <c r="H35" i="7" s="1"/>
  <c r="H53" i="7"/>
  <c r="D27" i="7"/>
  <c r="G28" i="7"/>
  <c r="G27" i="7" s="1"/>
  <c r="G37" i="7"/>
  <c r="G45" i="7"/>
  <c r="D94" i="7"/>
  <c r="H99" i="7"/>
  <c r="H97" i="7" s="1"/>
  <c r="H91" i="7" s="1"/>
  <c r="H87" i="7" s="1"/>
  <c r="G35" i="7" l="1"/>
  <c r="G24" i="7" s="1"/>
  <c r="G17" i="7" s="1"/>
  <c r="H24" i="7"/>
  <c r="H17" i="7" s="1"/>
  <c r="I91" i="7"/>
  <c r="D90" i="7"/>
  <c r="I87" i="7" s="1"/>
  <c r="I27" i="7"/>
  <c r="D24" i="7"/>
  <c r="I24" i="7" l="1"/>
  <c r="D17" i="7"/>
  <c r="I17" i="7" s="1"/>
  <c r="G104" i="6"/>
  <c r="G103" i="6"/>
  <c r="G102" i="6"/>
  <c r="I101" i="6"/>
  <c r="H101" i="6"/>
  <c r="G101" i="6"/>
  <c r="H100" i="6"/>
  <c r="F100" i="6"/>
  <c r="F94" i="6" s="1"/>
  <c r="E100" i="6"/>
  <c r="D100" i="6"/>
  <c r="I97" i="6" s="1"/>
  <c r="C100" i="6"/>
  <c r="I99" i="6"/>
  <c r="G99" i="6"/>
  <c r="H96" i="6" s="1"/>
  <c r="H98" i="6"/>
  <c r="G98" i="6"/>
  <c r="G97" i="6"/>
  <c r="H94" i="6" s="1"/>
  <c r="I96" i="6"/>
  <c r="G96" i="6"/>
  <c r="I95" i="6"/>
  <c r="H95" i="6"/>
  <c r="G95" i="6"/>
  <c r="I94" i="6"/>
  <c r="E94" i="6"/>
  <c r="C94" i="6"/>
  <c r="I93" i="6"/>
  <c r="H93" i="6"/>
  <c r="G93" i="6"/>
  <c r="H92" i="6"/>
  <c r="G92" i="6"/>
  <c r="G91" i="6" s="1"/>
  <c r="F91" i="6"/>
  <c r="E91" i="6"/>
  <c r="E90" i="6" s="1"/>
  <c r="D91" i="6"/>
  <c r="C91" i="6"/>
  <c r="C90" i="6" s="1"/>
  <c r="I90" i="6"/>
  <c r="H90" i="6"/>
  <c r="I89" i="6"/>
  <c r="I88" i="6" s="1"/>
  <c r="H89" i="6"/>
  <c r="G89" i="6"/>
  <c r="H88" i="6"/>
  <c r="G88" i="6"/>
  <c r="G87" i="6"/>
  <c r="I86" i="6"/>
  <c r="H86" i="6"/>
  <c r="G86" i="6"/>
  <c r="I85" i="6"/>
  <c r="H85" i="6"/>
  <c r="G85" i="6"/>
  <c r="I84" i="6"/>
  <c r="H84" i="6"/>
  <c r="G84" i="6"/>
  <c r="I83" i="6"/>
  <c r="H83" i="6"/>
  <c r="G83" i="6"/>
  <c r="I82" i="6"/>
  <c r="H82" i="6"/>
  <c r="G82" i="6"/>
  <c r="G81" i="6" s="1"/>
  <c r="I81" i="6"/>
  <c r="H81" i="6"/>
  <c r="F81" i="6"/>
  <c r="E81" i="6"/>
  <c r="D81" i="6"/>
  <c r="C81" i="6"/>
  <c r="I80" i="6"/>
  <c r="H80" i="6"/>
  <c r="G80" i="6"/>
  <c r="I79" i="6"/>
  <c r="H79" i="6"/>
  <c r="G79" i="6"/>
  <c r="I78" i="6"/>
  <c r="H78" i="6"/>
  <c r="G78" i="6"/>
  <c r="J77" i="6"/>
  <c r="H77" i="6"/>
  <c r="G77" i="6"/>
  <c r="I76" i="6"/>
  <c r="H76" i="6"/>
  <c r="F76" i="6"/>
  <c r="F73" i="6" s="1"/>
  <c r="E76" i="6"/>
  <c r="G76" i="6" s="1"/>
  <c r="D76" i="6"/>
  <c r="D73" i="6" s="1"/>
  <c r="I73" i="6" s="1"/>
  <c r="C76" i="6"/>
  <c r="I75" i="6"/>
  <c r="G75" i="6"/>
  <c r="H75" i="6" s="1"/>
  <c r="I74" i="6"/>
  <c r="G74" i="6"/>
  <c r="H74" i="6" s="1"/>
  <c r="H73" i="6" s="1"/>
  <c r="E73" i="6"/>
  <c r="C73" i="6"/>
  <c r="I72" i="6"/>
  <c r="G72" i="6"/>
  <c r="H72" i="6" s="1"/>
  <c r="I71" i="6"/>
  <c r="G71" i="6"/>
  <c r="H71" i="6" s="1"/>
  <c r="I70" i="6"/>
  <c r="G70" i="6"/>
  <c r="H70" i="6" s="1"/>
  <c r="I69" i="6"/>
  <c r="G69" i="6"/>
  <c r="H69" i="6" s="1"/>
  <c r="G68" i="6"/>
  <c r="H68" i="6" s="1"/>
  <c r="G67" i="6"/>
  <c r="H67" i="6" s="1"/>
  <c r="G66" i="6"/>
  <c r="H66" i="6" s="1"/>
  <c r="I65" i="6"/>
  <c r="G65" i="6"/>
  <c r="H65" i="6" s="1"/>
  <c r="I64" i="6"/>
  <c r="G64" i="6"/>
  <c r="H64" i="6" s="1"/>
  <c r="I63" i="6"/>
  <c r="H63" i="6"/>
  <c r="G63" i="6"/>
  <c r="I62" i="6"/>
  <c r="G62" i="6"/>
  <c r="H62" i="6" s="1"/>
  <c r="I61" i="6"/>
  <c r="G61" i="6"/>
  <c r="H61" i="6" s="1"/>
  <c r="G60" i="6"/>
  <c r="F60" i="6"/>
  <c r="E60" i="6"/>
  <c r="D60" i="6"/>
  <c r="I60" i="6" s="1"/>
  <c r="C60" i="6"/>
  <c r="I59" i="6"/>
  <c r="H59" i="6"/>
  <c r="G59" i="6"/>
  <c r="I58" i="6"/>
  <c r="G58" i="6"/>
  <c r="H58" i="6" s="1"/>
  <c r="I57" i="6"/>
  <c r="G57" i="6"/>
  <c r="H57" i="6" s="1"/>
  <c r="I56" i="6"/>
  <c r="G56" i="6"/>
  <c r="H56" i="6" s="1"/>
  <c r="I55" i="6"/>
  <c r="H55" i="6"/>
  <c r="H54" i="6" s="1"/>
  <c r="G55" i="6"/>
  <c r="G54" i="6"/>
  <c r="G53" i="6" s="1"/>
  <c r="F54" i="6"/>
  <c r="E54" i="6"/>
  <c r="E53" i="6" s="1"/>
  <c r="D54" i="6"/>
  <c r="I54" i="6" s="1"/>
  <c r="C54" i="6"/>
  <c r="C53" i="6" s="1"/>
  <c r="F53" i="6"/>
  <c r="D53" i="6"/>
  <c r="I53" i="6" s="1"/>
  <c r="I52" i="6"/>
  <c r="G52" i="6"/>
  <c r="H52" i="6" s="1"/>
  <c r="I51" i="6"/>
  <c r="H51" i="6"/>
  <c r="G51" i="6"/>
  <c r="I50" i="6"/>
  <c r="G50" i="6"/>
  <c r="H50" i="6" s="1"/>
  <c r="I49" i="6"/>
  <c r="G49" i="6"/>
  <c r="H49" i="6" s="1"/>
  <c r="I48" i="6"/>
  <c r="G48" i="6"/>
  <c r="H48" i="6" s="1"/>
  <c r="I47" i="6"/>
  <c r="H47" i="6"/>
  <c r="G47" i="6"/>
  <c r="I46" i="6"/>
  <c r="G46" i="6"/>
  <c r="H46" i="6" s="1"/>
  <c r="F45" i="6"/>
  <c r="E45" i="6"/>
  <c r="D45" i="6"/>
  <c r="I45" i="6" s="1"/>
  <c r="C45" i="6"/>
  <c r="I44" i="6"/>
  <c r="G44" i="6"/>
  <c r="H44" i="6" s="1"/>
  <c r="I43" i="6"/>
  <c r="G43" i="6"/>
  <c r="H43" i="6" s="1"/>
  <c r="I42" i="6"/>
  <c r="G42" i="6"/>
  <c r="H42" i="6" s="1"/>
  <c r="I41" i="6"/>
  <c r="H41" i="6"/>
  <c r="G41" i="6"/>
  <c r="I40" i="6"/>
  <c r="G40" i="6"/>
  <c r="H40" i="6" s="1"/>
  <c r="I39" i="6"/>
  <c r="G39" i="6"/>
  <c r="H39" i="6" s="1"/>
  <c r="I38" i="6"/>
  <c r="G38" i="6"/>
  <c r="H38" i="6" s="1"/>
  <c r="F37" i="6"/>
  <c r="E37" i="6"/>
  <c r="D37" i="6"/>
  <c r="I37" i="6" s="1"/>
  <c r="C37" i="6"/>
  <c r="I36" i="6"/>
  <c r="G36" i="6"/>
  <c r="H36" i="6" s="1"/>
  <c r="F35" i="6"/>
  <c r="E35" i="6"/>
  <c r="D35" i="6"/>
  <c r="I35" i="6" s="1"/>
  <c r="C35" i="6"/>
  <c r="I34" i="6"/>
  <c r="G34" i="6"/>
  <c r="H34" i="6" s="1"/>
  <c r="G33" i="6"/>
  <c r="H33" i="6" s="1"/>
  <c r="I32" i="6"/>
  <c r="G32" i="6"/>
  <c r="H32" i="6" s="1"/>
  <c r="I31" i="6"/>
  <c r="G31" i="6"/>
  <c r="H31" i="6" s="1"/>
  <c r="I30" i="6"/>
  <c r="H30" i="6"/>
  <c r="G30" i="6"/>
  <c r="I29" i="6"/>
  <c r="G29" i="6"/>
  <c r="H29" i="6" s="1"/>
  <c r="F28" i="6"/>
  <c r="F27" i="6" s="1"/>
  <c r="F24" i="6" s="1"/>
  <c r="E28" i="6"/>
  <c r="D28" i="6"/>
  <c r="I28" i="6" s="1"/>
  <c r="C28" i="6"/>
  <c r="E27" i="6"/>
  <c r="E24" i="6" s="1"/>
  <c r="C27" i="6"/>
  <c r="C24" i="6" s="1"/>
  <c r="I26" i="6"/>
  <c r="G26" i="6"/>
  <c r="H26" i="6" s="1"/>
  <c r="I25" i="6"/>
  <c r="G25" i="6"/>
  <c r="H25" i="6" s="1"/>
  <c r="I23" i="6"/>
  <c r="G23" i="6"/>
  <c r="H23" i="6" s="1"/>
  <c r="G22" i="6"/>
  <c r="H22" i="6" s="1"/>
  <c r="I21" i="6"/>
  <c r="G21" i="6"/>
  <c r="H21" i="6" s="1"/>
  <c r="H20" i="6" s="1"/>
  <c r="G20" i="6"/>
  <c r="G18" i="6" s="1"/>
  <c r="F20" i="6"/>
  <c r="E20" i="6"/>
  <c r="E18" i="6" s="1"/>
  <c r="E17" i="6" s="1"/>
  <c r="D20" i="6"/>
  <c r="I20" i="6" s="1"/>
  <c r="C20" i="6"/>
  <c r="C18" i="6" s="1"/>
  <c r="C17" i="6" s="1"/>
  <c r="I19" i="6"/>
  <c r="H19" i="6"/>
  <c r="G19" i="6"/>
  <c r="F18" i="6"/>
  <c r="D18" i="6"/>
  <c r="I18" i="6" s="1"/>
  <c r="H28" i="6" l="1"/>
  <c r="H27" i="6" s="1"/>
  <c r="H45" i="6"/>
  <c r="F90" i="6"/>
  <c r="G73" i="6"/>
  <c r="G100" i="6"/>
  <c r="G94" i="6" s="1"/>
  <c r="G90" i="6" s="1"/>
  <c r="H18" i="6"/>
  <c r="F17" i="6"/>
  <c r="H37" i="6"/>
  <c r="H35" i="6" s="1"/>
  <c r="H60" i="6"/>
  <c r="H53" i="6" s="1"/>
  <c r="D27" i="6"/>
  <c r="G28" i="6"/>
  <c r="G27" i="6" s="1"/>
  <c r="G37" i="6"/>
  <c r="G45" i="6"/>
  <c r="G35" i="6" s="1"/>
  <c r="D94" i="6"/>
  <c r="H99" i="6"/>
  <c r="H97" i="6" s="1"/>
  <c r="H91" i="6" s="1"/>
  <c r="H87" i="6" s="1"/>
  <c r="G24" i="6" l="1"/>
  <c r="G17" i="6" s="1"/>
  <c r="H24" i="6"/>
  <c r="I27" i="6"/>
  <c r="D24" i="6"/>
  <c r="I91" i="6"/>
  <c r="D90" i="6"/>
  <c r="I87" i="6" s="1"/>
  <c r="H17" i="6"/>
  <c r="I24" i="6" l="1"/>
  <c r="D17" i="6"/>
  <c r="I17" i="6" s="1"/>
  <c r="G104" i="5"/>
  <c r="G103" i="5"/>
  <c r="G102" i="5"/>
  <c r="I101" i="5"/>
  <c r="H101" i="5"/>
  <c r="G101" i="5"/>
  <c r="H100" i="5"/>
  <c r="F100" i="5"/>
  <c r="F94" i="5" s="1"/>
  <c r="E100" i="5"/>
  <c r="D100" i="5"/>
  <c r="I97" i="5" s="1"/>
  <c r="C100" i="5"/>
  <c r="I99" i="5"/>
  <c r="G99" i="5"/>
  <c r="H96" i="5" s="1"/>
  <c r="H98" i="5"/>
  <c r="G98" i="5"/>
  <c r="G97" i="5"/>
  <c r="H94" i="5" s="1"/>
  <c r="I96" i="5"/>
  <c r="G96" i="5"/>
  <c r="I95" i="5"/>
  <c r="H95" i="5"/>
  <c r="G95" i="5"/>
  <c r="I94" i="5"/>
  <c r="E94" i="5"/>
  <c r="C94" i="5"/>
  <c r="I93" i="5"/>
  <c r="H93" i="5"/>
  <c r="G93" i="5"/>
  <c r="H92" i="5"/>
  <c r="G92" i="5"/>
  <c r="G91" i="5" s="1"/>
  <c r="F91" i="5"/>
  <c r="E91" i="5"/>
  <c r="E90" i="5" s="1"/>
  <c r="D91" i="5"/>
  <c r="C91" i="5"/>
  <c r="C90" i="5" s="1"/>
  <c r="I90" i="5"/>
  <c r="H90" i="5"/>
  <c r="I89" i="5"/>
  <c r="I88" i="5" s="1"/>
  <c r="H89" i="5"/>
  <c r="G89" i="5"/>
  <c r="H88" i="5"/>
  <c r="G88" i="5"/>
  <c r="G87" i="5"/>
  <c r="I86" i="5"/>
  <c r="H86" i="5"/>
  <c r="G86" i="5"/>
  <c r="I85" i="5"/>
  <c r="H85" i="5"/>
  <c r="G85" i="5"/>
  <c r="I84" i="5"/>
  <c r="H84" i="5"/>
  <c r="G84" i="5"/>
  <c r="I83" i="5"/>
  <c r="H83" i="5"/>
  <c r="G83" i="5"/>
  <c r="I82" i="5"/>
  <c r="H82" i="5"/>
  <c r="G82" i="5"/>
  <c r="G81" i="5" s="1"/>
  <c r="I81" i="5"/>
  <c r="H81" i="5"/>
  <c r="F81" i="5"/>
  <c r="E81" i="5"/>
  <c r="D81" i="5"/>
  <c r="C81" i="5"/>
  <c r="I80" i="5"/>
  <c r="H80" i="5"/>
  <c r="G80" i="5"/>
  <c r="I79" i="5"/>
  <c r="H79" i="5"/>
  <c r="H78" i="5" s="1"/>
  <c r="G79" i="5"/>
  <c r="I78" i="5"/>
  <c r="G78" i="5"/>
  <c r="J77" i="5"/>
  <c r="H77" i="5"/>
  <c r="G77" i="5"/>
  <c r="I76" i="5"/>
  <c r="H76" i="5"/>
  <c r="F76" i="5"/>
  <c r="F73" i="5" s="1"/>
  <c r="E76" i="5"/>
  <c r="G76" i="5" s="1"/>
  <c r="D76" i="5"/>
  <c r="D73" i="5" s="1"/>
  <c r="I73" i="5" s="1"/>
  <c r="C76" i="5"/>
  <c r="I75" i="5"/>
  <c r="G75" i="5"/>
  <c r="H75" i="5" s="1"/>
  <c r="I74" i="5"/>
  <c r="G74" i="5"/>
  <c r="H74" i="5" s="1"/>
  <c r="H73" i="5" s="1"/>
  <c r="E73" i="5"/>
  <c r="C73" i="5"/>
  <c r="I72" i="5"/>
  <c r="H72" i="5"/>
  <c r="G72" i="5"/>
  <c r="I71" i="5"/>
  <c r="G71" i="5"/>
  <c r="H71" i="5" s="1"/>
  <c r="I70" i="5"/>
  <c r="G70" i="5"/>
  <c r="H70" i="5" s="1"/>
  <c r="I69" i="5"/>
  <c r="G69" i="5"/>
  <c r="H69" i="5" s="1"/>
  <c r="G68" i="5"/>
  <c r="H68" i="5" s="1"/>
  <c r="G67" i="5"/>
  <c r="H67" i="5" s="1"/>
  <c r="G66" i="5"/>
  <c r="H66" i="5" s="1"/>
  <c r="I65" i="5"/>
  <c r="G65" i="5"/>
  <c r="H65" i="5" s="1"/>
  <c r="I64" i="5"/>
  <c r="G64" i="5"/>
  <c r="H64" i="5" s="1"/>
  <c r="I63" i="5"/>
  <c r="H63" i="5"/>
  <c r="G63" i="5"/>
  <c r="I62" i="5"/>
  <c r="G62" i="5"/>
  <c r="H62" i="5" s="1"/>
  <c r="I61" i="5"/>
  <c r="G61" i="5"/>
  <c r="H61" i="5" s="1"/>
  <c r="G60" i="5"/>
  <c r="F60" i="5"/>
  <c r="E60" i="5"/>
  <c r="D60" i="5"/>
  <c r="I60" i="5" s="1"/>
  <c r="C60" i="5"/>
  <c r="I59" i="5"/>
  <c r="H59" i="5"/>
  <c r="G59" i="5"/>
  <c r="I58" i="5"/>
  <c r="G58" i="5"/>
  <c r="H58" i="5" s="1"/>
  <c r="I57" i="5"/>
  <c r="G57" i="5"/>
  <c r="H57" i="5" s="1"/>
  <c r="I56" i="5"/>
  <c r="G56" i="5"/>
  <c r="H56" i="5" s="1"/>
  <c r="I55" i="5"/>
  <c r="H55" i="5"/>
  <c r="H54" i="5" s="1"/>
  <c r="G55" i="5"/>
  <c r="G54" i="5"/>
  <c r="F54" i="5"/>
  <c r="E54" i="5"/>
  <c r="E53" i="5" s="1"/>
  <c r="D54" i="5"/>
  <c r="I54" i="5" s="1"/>
  <c r="C54" i="5"/>
  <c r="C53" i="5" s="1"/>
  <c r="F53" i="5"/>
  <c r="D53" i="5"/>
  <c r="I53" i="5" s="1"/>
  <c r="I52" i="5"/>
  <c r="G52" i="5"/>
  <c r="H52" i="5" s="1"/>
  <c r="I51" i="5"/>
  <c r="H51" i="5"/>
  <c r="G51" i="5"/>
  <c r="I50" i="5"/>
  <c r="G50" i="5"/>
  <c r="H50" i="5" s="1"/>
  <c r="I49" i="5"/>
  <c r="G49" i="5"/>
  <c r="H49" i="5" s="1"/>
  <c r="I48" i="5"/>
  <c r="G48" i="5"/>
  <c r="H48" i="5" s="1"/>
  <c r="I47" i="5"/>
  <c r="H47" i="5"/>
  <c r="G47" i="5"/>
  <c r="I46" i="5"/>
  <c r="G46" i="5"/>
  <c r="H46" i="5" s="1"/>
  <c r="F45" i="5"/>
  <c r="E45" i="5"/>
  <c r="D45" i="5"/>
  <c r="I45" i="5" s="1"/>
  <c r="C45" i="5"/>
  <c r="I44" i="5"/>
  <c r="G44" i="5"/>
  <c r="H44" i="5" s="1"/>
  <c r="I43" i="5"/>
  <c r="H43" i="5"/>
  <c r="G43" i="5"/>
  <c r="I42" i="5"/>
  <c r="G42" i="5"/>
  <c r="H42" i="5" s="1"/>
  <c r="I41" i="5"/>
  <c r="G41" i="5"/>
  <c r="H41" i="5" s="1"/>
  <c r="I40" i="5"/>
  <c r="G40" i="5"/>
  <c r="H40" i="5" s="1"/>
  <c r="I39" i="5"/>
  <c r="H39" i="5"/>
  <c r="G39" i="5"/>
  <c r="I38" i="5"/>
  <c r="G38" i="5"/>
  <c r="H38" i="5" s="1"/>
  <c r="F37" i="5"/>
  <c r="E37" i="5"/>
  <c r="D37" i="5"/>
  <c r="I37" i="5" s="1"/>
  <c r="C37" i="5"/>
  <c r="I36" i="5"/>
  <c r="G36" i="5"/>
  <c r="H36" i="5" s="1"/>
  <c r="F35" i="5"/>
  <c r="E35" i="5"/>
  <c r="D35" i="5"/>
  <c r="I35" i="5" s="1"/>
  <c r="C35" i="5"/>
  <c r="I34" i="5"/>
  <c r="G34" i="5"/>
  <c r="H34" i="5" s="1"/>
  <c r="G33" i="5"/>
  <c r="H33" i="5" s="1"/>
  <c r="I32" i="5"/>
  <c r="H32" i="5"/>
  <c r="G32" i="5"/>
  <c r="I31" i="5"/>
  <c r="G31" i="5"/>
  <c r="H31" i="5" s="1"/>
  <c r="I30" i="5"/>
  <c r="G30" i="5"/>
  <c r="H30" i="5" s="1"/>
  <c r="I29" i="5"/>
  <c r="G29" i="5"/>
  <c r="H29" i="5" s="1"/>
  <c r="F28" i="5"/>
  <c r="F27" i="5" s="1"/>
  <c r="F24" i="5" s="1"/>
  <c r="E28" i="5"/>
  <c r="D28" i="5"/>
  <c r="I28" i="5" s="1"/>
  <c r="C28" i="5"/>
  <c r="E27" i="5"/>
  <c r="E24" i="5" s="1"/>
  <c r="C27" i="5"/>
  <c r="C24" i="5" s="1"/>
  <c r="I26" i="5"/>
  <c r="G26" i="5"/>
  <c r="H26" i="5" s="1"/>
  <c r="I25" i="5"/>
  <c r="G25" i="5"/>
  <c r="H25" i="5" s="1"/>
  <c r="I23" i="5"/>
  <c r="G23" i="5"/>
  <c r="H23" i="5" s="1"/>
  <c r="G22" i="5"/>
  <c r="H22" i="5" s="1"/>
  <c r="I21" i="5"/>
  <c r="G21" i="5"/>
  <c r="H21" i="5" s="1"/>
  <c r="H20" i="5" s="1"/>
  <c r="G20" i="5"/>
  <c r="G18" i="5" s="1"/>
  <c r="F20" i="5"/>
  <c r="E20" i="5"/>
  <c r="E18" i="5" s="1"/>
  <c r="E17" i="5" s="1"/>
  <c r="D20" i="5"/>
  <c r="I20" i="5" s="1"/>
  <c r="C20" i="5"/>
  <c r="C18" i="5" s="1"/>
  <c r="C17" i="5" s="1"/>
  <c r="I19" i="5"/>
  <c r="H19" i="5"/>
  <c r="G19" i="5"/>
  <c r="F18" i="5"/>
  <c r="D18" i="5"/>
  <c r="I18" i="5" s="1"/>
  <c r="H28" i="5" l="1"/>
  <c r="H27" i="5" s="1"/>
  <c r="H45" i="5"/>
  <c r="F90" i="5"/>
  <c r="G53" i="5"/>
  <c r="G73" i="5"/>
  <c r="G100" i="5"/>
  <c r="G94" i="5" s="1"/>
  <c r="G90" i="5" s="1"/>
  <c r="H18" i="5"/>
  <c r="F17" i="5"/>
  <c r="H37" i="5"/>
  <c r="H35" i="5" s="1"/>
  <c r="H60" i="5"/>
  <c r="H53" i="5"/>
  <c r="D27" i="5"/>
  <c r="G28" i="5"/>
  <c r="G27" i="5" s="1"/>
  <c r="G37" i="5"/>
  <c r="G45" i="5"/>
  <c r="G35" i="5" s="1"/>
  <c r="D94" i="5"/>
  <c r="H99" i="5"/>
  <c r="H97" i="5" s="1"/>
  <c r="H91" i="5" s="1"/>
  <c r="H87" i="5" s="1"/>
  <c r="H24" i="5" l="1"/>
  <c r="G24" i="5"/>
  <c r="G17" i="5" s="1"/>
  <c r="I27" i="5"/>
  <c r="D24" i="5"/>
  <c r="I91" i="5"/>
  <c r="D90" i="5"/>
  <c r="I87" i="5" s="1"/>
  <c r="H17" i="5"/>
  <c r="I24" i="5" l="1"/>
  <c r="D17" i="5"/>
  <c r="I17" i="5" s="1"/>
  <c r="G104" i="3" l="1"/>
  <c r="G103" i="3"/>
  <c r="G102" i="3"/>
  <c r="I101" i="3"/>
  <c r="H101" i="3"/>
  <c r="G101" i="3"/>
  <c r="H100" i="3"/>
  <c r="G100" i="3"/>
  <c r="F100" i="3"/>
  <c r="E100" i="3"/>
  <c r="D100" i="3"/>
  <c r="C100" i="3"/>
  <c r="I99" i="3"/>
  <c r="H99" i="3"/>
  <c r="G99" i="3"/>
  <c r="H98" i="3"/>
  <c r="H97" i="3" s="1"/>
  <c r="G98" i="3"/>
  <c r="I97" i="3"/>
  <c r="G97" i="3"/>
  <c r="I96" i="3"/>
  <c r="H96" i="3"/>
  <c r="G96" i="3"/>
  <c r="I95" i="3"/>
  <c r="H95" i="3"/>
  <c r="G95" i="3"/>
  <c r="G94" i="3" s="1"/>
  <c r="I94" i="3"/>
  <c r="H94" i="3"/>
  <c r="F94" i="3"/>
  <c r="E94" i="3"/>
  <c r="D94" i="3"/>
  <c r="C94" i="3"/>
  <c r="I93" i="3"/>
  <c r="H93" i="3"/>
  <c r="G93" i="3"/>
  <c r="H92" i="3"/>
  <c r="G92" i="3"/>
  <c r="I91" i="3"/>
  <c r="G91" i="3"/>
  <c r="F91" i="3"/>
  <c r="E91" i="3"/>
  <c r="D91" i="3"/>
  <c r="C91" i="3"/>
  <c r="I90" i="3"/>
  <c r="H90" i="3"/>
  <c r="F90" i="3"/>
  <c r="E90" i="3"/>
  <c r="D90" i="3"/>
  <c r="C90" i="3"/>
  <c r="I89" i="3"/>
  <c r="I88" i="3" s="1"/>
  <c r="H89" i="3"/>
  <c r="G89" i="3"/>
  <c r="H86" i="3" s="1"/>
  <c r="H78" i="3" s="1"/>
  <c r="H88" i="3"/>
  <c r="G88" i="3"/>
  <c r="I87" i="3"/>
  <c r="G87" i="3"/>
  <c r="I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G81" i="3" s="1"/>
  <c r="I81" i="3"/>
  <c r="H81" i="3"/>
  <c r="F81" i="3"/>
  <c r="E81" i="3"/>
  <c r="D81" i="3"/>
  <c r="C81" i="3"/>
  <c r="I80" i="3"/>
  <c r="H80" i="3"/>
  <c r="G80" i="3"/>
  <c r="I79" i="3"/>
  <c r="H79" i="3"/>
  <c r="G79" i="3"/>
  <c r="I78" i="3"/>
  <c r="G78" i="3"/>
  <c r="J77" i="3"/>
  <c r="H77" i="3"/>
  <c r="G77" i="3"/>
  <c r="I76" i="3"/>
  <c r="H76" i="3"/>
  <c r="F76" i="3"/>
  <c r="E76" i="3"/>
  <c r="G76" i="3" s="1"/>
  <c r="D76" i="3"/>
  <c r="C76" i="3"/>
  <c r="C73" i="3" s="1"/>
  <c r="I75" i="3"/>
  <c r="G75" i="3"/>
  <c r="H75" i="3" s="1"/>
  <c r="I74" i="3"/>
  <c r="H74" i="3"/>
  <c r="H73" i="3" s="1"/>
  <c r="G74" i="3"/>
  <c r="F73" i="3"/>
  <c r="D73" i="3"/>
  <c r="I73" i="3" s="1"/>
  <c r="I72" i="3"/>
  <c r="G72" i="3"/>
  <c r="H72" i="3" s="1"/>
  <c r="I71" i="3"/>
  <c r="G71" i="3"/>
  <c r="H71" i="3" s="1"/>
  <c r="I70" i="3"/>
  <c r="H70" i="3"/>
  <c r="G70" i="3"/>
  <c r="I69" i="3"/>
  <c r="G69" i="3"/>
  <c r="H69" i="3" s="1"/>
  <c r="G68" i="3"/>
  <c r="H68" i="3" s="1"/>
  <c r="G67" i="3"/>
  <c r="H67" i="3" s="1"/>
  <c r="G66" i="3"/>
  <c r="H66" i="3" s="1"/>
  <c r="I65" i="3"/>
  <c r="H65" i="3"/>
  <c r="G65" i="3"/>
  <c r="I64" i="3"/>
  <c r="G64" i="3"/>
  <c r="H64" i="3" s="1"/>
  <c r="I63" i="3"/>
  <c r="G63" i="3"/>
  <c r="H63" i="3" s="1"/>
  <c r="I62" i="3"/>
  <c r="G62" i="3"/>
  <c r="H62" i="3" s="1"/>
  <c r="I61" i="3"/>
  <c r="H61" i="3"/>
  <c r="G61" i="3"/>
  <c r="G60" i="3"/>
  <c r="F60" i="3"/>
  <c r="E60" i="3"/>
  <c r="D60" i="3"/>
  <c r="I60" i="3" s="1"/>
  <c r="C60" i="3"/>
  <c r="I59" i="3"/>
  <c r="H59" i="3"/>
  <c r="G59" i="3"/>
  <c r="I58" i="3"/>
  <c r="G58" i="3"/>
  <c r="H58" i="3" s="1"/>
  <c r="I57" i="3"/>
  <c r="G57" i="3"/>
  <c r="H57" i="3" s="1"/>
  <c r="I56" i="3"/>
  <c r="G56" i="3"/>
  <c r="H56" i="3" s="1"/>
  <c r="I55" i="3"/>
  <c r="H55" i="3"/>
  <c r="H54" i="3" s="1"/>
  <c r="G55" i="3"/>
  <c r="G54" i="3"/>
  <c r="G53" i="3" s="1"/>
  <c r="F54" i="3"/>
  <c r="E54" i="3"/>
  <c r="E53" i="3" s="1"/>
  <c r="D54" i="3"/>
  <c r="I54" i="3" s="1"/>
  <c r="C54" i="3"/>
  <c r="C53" i="3" s="1"/>
  <c r="F53" i="3"/>
  <c r="D53" i="3"/>
  <c r="I53" i="3" s="1"/>
  <c r="I52" i="3"/>
  <c r="G52" i="3"/>
  <c r="H52" i="3" s="1"/>
  <c r="I51" i="3"/>
  <c r="G51" i="3"/>
  <c r="H51" i="3" s="1"/>
  <c r="I50" i="3"/>
  <c r="H50" i="3"/>
  <c r="G50" i="3"/>
  <c r="I49" i="3"/>
  <c r="G49" i="3"/>
  <c r="H49" i="3" s="1"/>
  <c r="I48" i="3"/>
  <c r="G48" i="3"/>
  <c r="H48" i="3" s="1"/>
  <c r="I47" i="3"/>
  <c r="G47" i="3"/>
  <c r="H47" i="3" s="1"/>
  <c r="I46" i="3"/>
  <c r="H46" i="3"/>
  <c r="G46" i="3"/>
  <c r="F45" i="3"/>
  <c r="E45" i="3"/>
  <c r="D45" i="3"/>
  <c r="I45" i="3" s="1"/>
  <c r="C45" i="3"/>
  <c r="I44" i="3"/>
  <c r="G44" i="3"/>
  <c r="H44" i="3" s="1"/>
  <c r="I43" i="3"/>
  <c r="G43" i="3"/>
  <c r="H43" i="3" s="1"/>
  <c r="I42" i="3"/>
  <c r="H42" i="3"/>
  <c r="G42" i="3"/>
  <c r="I41" i="3"/>
  <c r="G41" i="3"/>
  <c r="H41" i="3" s="1"/>
  <c r="I40" i="3"/>
  <c r="G40" i="3"/>
  <c r="H40" i="3" s="1"/>
  <c r="I39" i="3"/>
  <c r="G39" i="3"/>
  <c r="H39" i="3" s="1"/>
  <c r="I38" i="3"/>
  <c r="H38" i="3"/>
  <c r="G38" i="3"/>
  <c r="F37" i="3"/>
  <c r="F35" i="3" s="1"/>
  <c r="E37" i="3"/>
  <c r="D37" i="3"/>
  <c r="D35" i="3" s="1"/>
  <c r="I35" i="3" s="1"/>
  <c r="C37" i="3"/>
  <c r="I36" i="3"/>
  <c r="G36" i="3"/>
  <c r="H36" i="3" s="1"/>
  <c r="E35" i="3"/>
  <c r="C35" i="3"/>
  <c r="I34" i="3"/>
  <c r="H34" i="3"/>
  <c r="G34" i="3"/>
  <c r="H33" i="3"/>
  <c r="G33" i="3"/>
  <c r="I32" i="3"/>
  <c r="G32" i="3"/>
  <c r="H32" i="3" s="1"/>
  <c r="I31" i="3"/>
  <c r="G31" i="3"/>
  <c r="H31" i="3" s="1"/>
  <c r="I30" i="3"/>
  <c r="G30" i="3"/>
  <c r="H30" i="3" s="1"/>
  <c r="I29" i="3"/>
  <c r="H29" i="3"/>
  <c r="G29" i="3"/>
  <c r="F28" i="3"/>
  <c r="E28" i="3"/>
  <c r="E27" i="3" s="1"/>
  <c r="D28" i="3"/>
  <c r="D27" i="3" s="1"/>
  <c r="I27" i="3" s="1"/>
  <c r="C28" i="3"/>
  <c r="C27" i="3" s="1"/>
  <c r="F27" i="3"/>
  <c r="I26" i="3"/>
  <c r="G26" i="3"/>
  <c r="H26" i="3" s="1"/>
  <c r="I25" i="3"/>
  <c r="G25" i="3"/>
  <c r="H25" i="3" s="1"/>
  <c r="I23" i="3"/>
  <c r="H23" i="3"/>
  <c r="G23" i="3"/>
  <c r="H22" i="3"/>
  <c r="G22" i="3"/>
  <c r="I21" i="3"/>
  <c r="G21" i="3"/>
  <c r="H21" i="3" s="1"/>
  <c r="F20" i="3"/>
  <c r="E20" i="3"/>
  <c r="D20" i="3"/>
  <c r="I20" i="3" s="1"/>
  <c r="C20" i="3"/>
  <c r="I19" i="3"/>
  <c r="G19" i="3"/>
  <c r="H19" i="3" s="1"/>
  <c r="F18" i="3"/>
  <c r="E18" i="3"/>
  <c r="D18" i="3"/>
  <c r="I18" i="3" s="1"/>
  <c r="C18" i="3"/>
  <c r="G98" i="4"/>
  <c r="G97" i="4"/>
  <c r="H94" i="4" s="1"/>
  <c r="G96" i="4"/>
  <c r="I95" i="4"/>
  <c r="H95" i="4"/>
  <c r="G95" i="4"/>
  <c r="F94" i="4"/>
  <c r="F88" i="4" s="1"/>
  <c r="E94" i="4"/>
  <c r="D94" i="4"/>
  <c r="I91" i="4" s="1"/>
  <c r="C94" i="4"/>
  <c r="I93" i="4"/>
  <c r="G93" i="4"/>
  <c r="H90" i="4" s="1"/>
  <c r="H92" i="4"/>
  <c r="G92" i="4"/>
  <c r="G91" i="4"/>
  <c r="H88" i="4" s="1"/>
  <c r="I90" i="4"/>
  <c r="G90" i="4"/>
  <c r="H87" i="4" s="1"/>
  <c r="I89" i="4"/>
  <c r="H89" i="4"/>
  <c r="G89" i="4"/>
  <c r="I88" i="4"/>
  <c r="E88" i="4"/>
  <c r="C88" i="4"/>
  <c r="I87" i="4"/>
  <c r="G87" i="4"/>
  <c r="H84" i="4" s="1"/>
  <c r="H86" i="4"/>
  <c r="G86" i="4"/>
  <c r="G85" i="4" s="1"/>
  <c r="F85" i="4"/>
  <c r="E85" i="4"/>
  <c r="D85" i="4"/>
  <c r="C85" i="4"/>
  <c r="C84" i="4" s="1"/>
  <c r="I84" i="4"/>
  <c r="I83" i="4"/>
  <c r="I82" i="4" s="1"/>
  <c r="G83" i="4"/>
  <c r="H80" i="4" s="1"/>
  <c r="G82" i="4"/>
  <c r="H79" i="4" s="1"/>
  <c r="G81" i="4"/>
  <c r="I80" i="4"/>
  <c r="G80" i="4"/>
  <c r="I79" i="4"/>
  <c r="G79" i="4"/>
  <c r="I78" i="4"/>
  <c r="H78" i="4"/>
  <c r="G78" i="4"/>
  <c r="I77" i="4"/>
  <c r="H77" i="4"/>
  <c r="G77" i="4"/>
  <c r="H74" i="4" s="1"/>
  <c r="I76" i="4"/>
  <c r="H76" i="4"/>
  <c r="G76" i="4"/>
  <c r="I75" i="4"/>
  <c r="H75" i="4"/>
  <c r="F75" i="4"/>
  <c r="E75" i="4"/>
  <c r="D75" i="4"/>
  <c r="C75" i="4"/>
  <c r="I74" i="4"/>
  <c r="G74" i="4"/>
  <c r="H71" i="4" s="1"/>
  <c r="I73" i="4"/>
  <c r="H73" i="4"/>
  <c r="G73" i="4"/>
  <c r="I72" i="4"/>
  <c r="G72" i="4"/>
  <c r="J71" i="4"/>
  <c r="G71" i="4"/>
  <c r="I70" i="4"/>
  <c r="H70" i="4"/>
  <c r="F70" i="4"/>
  <c r="F67" i="4" s="1"/>
  <c r="E70" i="4"/>
  <c r="E67" i="4" s="1"/>
  <c r="D70" i="4"/>
  <c r="D67" i="4" s="1"/>
  <c r="C70" i="4"/>
  <c r="I69" i="4"/>
  <c r="G69" i="4"/>
  <c r="H69" i="4" s="1"/>
  <c r="I68" i="4"/>
  <c r="G68" i="4"/>
  <c r="H68" i="4" s="1"/>
  <c r="C67" i="4"/>
  <c r="I66" i="4"/>
  <c r="H66" i="4"/>
  <c r="G66" i="4"/>
  <c r="I65" i="4"/>
  <c r="G65" i="4"/>
  <c r="H65" i="4" s="1"/>
  <c r="I64" i="4"/>
  <c r="G64" i="4"/>
  <c r="H64" i="4" s="1"/>
  <c r="I63" i="4"/>
  <c r="G63" i="4"/>
  <c r="H63" i="4" s="1"/>
  <c r="G62" i="4"/>
  <c r="H62" i="4" s="1"/>
  <c r="G61" i="4"/>
  <c r="H61" i="4" s="1"/>
  <c r="G60" i="4"/>
  <c r="H60" i="4" s="1"/>
  <c r="I59" i="4"/>
  <c r="G59" i="4"/>
  <c r="H59" i="4" s="1"/>
  <c r="I58" i="4"/>
  <c r="G58" i="4"/>
  <c r="H58" i="4" s="1"/>
  <c r="I57" i="4"/>
  <c r="H57" i="4"/>
  <c r="G57" i="4"/>
  <c r="I56" i="4"/>
  <c r="G56" i="4"/>
  <c r="H56" i="4" s="1"/>
  <c r="I55" i="4"/>
  <c r="G55" i="4"/>
  <c r="H55" i="4" s="1"/>
  <c r="G54" i="4"/>
  <c r="F54" i="4"/>
  <c r="E54" i="4"/>
  <c r="D54" i="4"/>
  <c r="I54" i="4" s="1"/>
  <c r="C54" i="4"/>
  <c r="I53" i="4"/>
  <c r="H53" i="4"/>
  <c r="G53" i="4"/>
  <c r="I52" i="4"/>
  <c r="G52" i="4"/>
  <c r="H52" i="4" s="1"/>
  <c r="I51" i="4"/>
  <c r="G51" i="4"/>
  <c r="H51" i="4" s="1"/>
  <c r="I50" i="4"/>
  <c r="G50" i="4"/>
  <c r="H50" i="4" s="1"/>
  <c r="I49" i="4"/>
  <c r="G49" i="4"/>
  <c r="H49" i="4" s="1"/>
  <c r="H48" i="4" s="1"/>
  <c r="F48" i="4"/>
  <c r="E48" i="4"/>
  <c r="D48" i="4"/>
  <c r="I48" i="4" s="1"/>
  <c r="C48" i="4"/>
  <c r="F47" i="4"/>
  <c r="I46" i="4"/>
  <c r="G46" i="4"/>
  <c r="H46" i="4" s="1"/>
  <c r="I45" i="4"/>
  <c r="G45" i="4"/>
  <c r="H45" i="4" s="1"/>
  <c r="I44" i="4"/>
  <c r="G44" i="4"/>
  <c r="H44" i="4" s="1"/>
  <c r="I43" i="4"/>
  <c r="H43" i="4"/>
  <c r="G43" i="4"/>
  <c r="I42" i="4"/>
  <c r="G42" i="4"/>
  <c r="H42" i="4" s="1"/>
  <c r="I41" i="4"/>
  <c r="G41" i="4"/>
  <c r="H41" i="4" s="1"/>
  <c r="I40" i="4"/>
  <c r="G40" i="4"/>
  <c r="H40" i="4" s="1"/>
  <c r="F39" i="4"/>
  <c r="E39" i="4"/>
  <c r="D39" i="4"/>
  <c r="I39" i="4" s="1"/>
  <c r="C39" i="4"/>
  <c r="I38" i="4"/>
  <c r="G38" i="4"/>
  <c r="H38" i="4" s="1"/>
  <c r="I37" i="4"/>
  <c r="G37" i="4"/>
  <c r="H37" i="4" s="1"/>
  <c r="I36" i="4"/>
  <c r="G36" i="4"/>
  <c r="H36" i="4" s="1"/>
  <c r="I35" i="4"/>
  <c r="G35" i="4"/>
  <c r="H35" i="4" s="1"/>
  <c r="I34" i="4"/>
  <c r="G34" i="4"/>
  <c r="H34" i="4" s="1"/>
  <c r="I33" i="4"/>
  <c r="H33" i="4"/>
  <c r="G33" i="4"/>
  <c r="I32" i="4"/>
  <c r="G32" i="4"/>
  <c r="H32" i="4" s="1"/>
  <c r="F31" i="4"/>
  <c r="E31" i="4"/>
  <c r="D31" i="4"/>
  <c r="I31" i="4" s="1"/>
  <c r="C31" i="4"/>
  <c r="I30" i="4"/>
  <c r="G30" i="4"/>
  <c r="H30" i="4" s="1"/>
  <c r="F29" i="4"/>
  <c r="I28" i="4"/>
  <c r="G28" i="4"/>
  <c r="H28" i="4" s="1"/>
  <c r="G27" i="4"/>
  <c r="H27" i="4" s="1"/>
  <c r="I26" i="4"/>
  <c r="H26" i="4"/>
  <c r="G26" i="4"/>
  <c r="I25" i="4"/>
  <c r="G25" i="4"/>
  <c r="H25" i="4" s="1"/>
  <c r="I24" i="4"/>
  <c r="G24" i="4"/>
  <c r="H24" i="4" s="1"/>
  <c r="I23" i="4"/>
  <c r="G23" i="4"/>
  <c r="H23" i="4" s="1"/>
  <c r="F22" i="4"/>
  <c r="F21" i="4" s="1"/>
  <c r="E22" i="4"/>
  <c r="E21" i="4" s="1"/>
  <c r="D22" i="4"/>
  <c r="I22" i="4" s="1"/>
  <c r="C22" i="4"/>
  <c r="C21" i="4"/>
  <c r="I20" i="4"/>
  <c r="H20" i="4"/>
  <c r="G20" i="4"/>
  <c r="I19" i="4"/>
  <c r="G19" i="4"/>
  <c r="H19" i="4" s="1"/>
  <c r="I17" i="4"/>
  <c r="G17" i="4"/>
  <c r="H17" i="4" s="1"/>
  <c r="G16" i="4"/>
  <c r="H16" i="4" s="1"/>
  <c r="I15" i="4"/>
  <c r="H15" i="4"/>
  <c r="G15" i="4"/>
  <c r="F14" i="4"/>
  <c r="F12" i="4" s="1"/>
  <c r="E14" i="4"/>
  <c r="D14" i="4"/>
  <c r="I14" i="4" s="1"/>
  <c r="C14" i="4"/>
  <c r="I13" i="4"/>
  <c r="G13" i="4"/>
  <c r="E12" i="4"/>
  <c r="C12" i="4"/>
  <c r="H67" i="4" l="1"/>
  <c r="F24" i="3"/>
  <c r="F17" i="3" s="1"/>
  <c r="I28" i="3"/>
  <c r="H28" i="3"/>
  <c r="H27" i="3" s="1"/>
  <c r="I37" i="3"/>
  <c r="H37" i="3"/>
  <c r="H45" i="3"/>
  <c r="H53" i="3"/>
  <c r="H60" i="3"/>
  <c r="G73" i="3"/>
  <c r="H91" i="3"/>
  <c r="H87" i="3" s="1"/>
  <c r="G90" i="3"/>
  <c r="H14" i="4"/>
  <c r="D29" i="4"/>
  <c r="I29" i="4" s="1"/>
  <c r="C29" i="4"/>
  <c r="E29" i="4"/>
  <c r="G48" i="4"/>
  <c r="G75" i="4"/>
  <c r="H20" i="3"/>
  <c r="H18" i="3" s="1"/>
  <c r="C24" i="3"/>
  <c r="C17" i="3" s="1"/>
  <c r="E24" i="3"/>
  <c r="G28" i="3"/>
  <c r="G27" i="3" s="1"/>
  <c r="G37" i="3"/>
  <c r="G35" i="3" s="1"/>
  <c r="G45" i="3"/>
  <c r="E73" i="3"/>
  <c r="H35" i="3"/>
  <c r="H24" i="3" s="1"/>
  <c r="H17" i="3" s="1"/>
  <c r="G20" i="3"/>
  <c r="G18" i="3" s="1"/>
  <c r="D24" i="3"/>
  <c r="I24" i="3" s="1"/>
  <c r="H72" i="4"/>
  <c r="D12" i="4"/>
  <c r="I12" i="4" s="1"/>
  <c r="H13" i="4"/>
  <c r="G14" i="4"/>
  <c r="G12" i="4" s="1"/>
  <c r="F18" i="4"/>
  <c r="D47" i="4"/>
  <c r="I47" i="4" s="1"/>
  <c r="C47" i="4"/>
  <c r="E47" i="4"/>
  <c r="E18" i="4" s="1"/>
  <c r="G47" i="4"/>
  <c r="G70" i="4"/>
  <c r="G67" i="4" s="1"/>
  <c r="H83" i="4"/>
  <c r="H82" i="4" s="1"/>
  <c r="E84" i="4"/>
  <c r="G94" i="4"/>
  <c r="G88" i="4" s="1"/>
  <c r="G84" i="4" s="1"/>
  <c r="C11" i="4"/>
  <c r="C18" i="4"/>
  <c r="H22" i="4"/>
  <c r="H21" i="4" s="1"/>
  <c r="H39" i="4"/>
  <c r="F84" i="4"/>
  <c r="F11" i="4" s="1"/>
  <c r="I67" i="4"/>
  <c r="H12" i="4"/>
  <c r="H31" i="4"/>
  <c r="H29" i="4" s="1"/>
  <c r="H54" i="4"/>
  <c r="H47" i="4" s="1"/>
  <c r="D21" i="4"/>
  <c r="G22" i="4"/>
  <c r="G21" i="4" s="1"/>
  <c r="G31" i="4"/>
  <c r="G29" i="4" s="1"/>
  <c r="G39" i="4"/>
  <c r="D88" i="4"/>
  <c r="H93" i="4"/>
  <c r="H91" i="4" s="1"/>
  <c r="H85" i="4" s="1"/>
  <c r="H81" i="4" s="1"/>
  <c r="D17" i="3" l="1"/>
  <c r="I17" i="3" s="1"/>
  <c r="G24" i="3"/>
  <c r="E11" i="4"/>
  <c r="G17" i="3"/>
  <c r="E17" i="3"/>
  <c r="H18" i="4"/>
  <c r="G18" i="4"/>
  <c r="G11" i="4" s="1"/>
  <c r="I85" i="4"/>
  <c r="D84" i="4"/>
  <c r="I81" i="4" s="1"/>
  <c r="I21" i="4"/>
  <c r="D18" i="4"/>
  <c r="H11" i="4"/>
  <c r="G94" i="2"/>
  <c r="G93" i="2"/>
  <c r="G92" i="2"/>
  <c r="G91" i="2"/>
  <c r="G90" i="2"/>
  <c r="G89" i="2"/>
  <c r="G88" i="2"/>
  <c r="F87" i="2"/>
  <c r="F86" i="2" s="1"/>
  <c r="E87" i="2"/>
  <c r="G87" i="2" s="1"/>
  <c r="D87" i="2"/>
  <c r="D86" i="2" s="1"/>
  <c r="C87" i="2"/>
  <c r="E86" i="2"/>
  <c r="G86" i="2" s="1"/>
  <c r="C86" i="2"/>
  <c r="G85" i="2"/>
  <c r="F84" i="2"/>
  <c r="E84" i="2"/>
  <c r="E83" i="2" s="1"/>
  <c r="D84" i="2"/>
  <c r="C84" i="2"/>
  <c r="C83" i="2" s="1"/>
  <c r="G82" i="2"/>
  <c r="G81" i="2"/>
  <c r="G80" i="2"/>
  <c r="G79" i="2"/>
  <c r="F78" i="2"/>
  <c r="E78" i="2"/>
  <c r="G78" i="2" s="1"/>
  <c r="D78" i="2"/>
  <c r="C78" i="2"/>
  <c r="G77" i="2"/>
  <c r="G76" i="2"/>
  <c r="G75" i="2"/>
  <c r="G74" i="2"/>
  <c r="G73" i="2"/>
  <c r="F72" i="2"/>
  <c r="E72" i="2"/>
  <c r="D72" i="2"/>
  <c r="C72" i="2"/>
  <c r="F71" i="2"/>
  <c r="E71" i="2"/>
  <c r="D71" i="2"/>
  <c r="C71" i="2"/>
  <c r="G70" i="2"/>
  <c r="G69" i="2"/>
  <c r="G68" i="2"/>
  <c r="F67" i="2"/>
  <c r="E67" i="2"/>
  <c r="G67" i="2" s="1"/>
  <c r="D67" i="2"/>
  <c r="C67" i="2"/>
  <c r="G66" i="2"/>
  <c r="G65" i="2"/>
  <c r="G64" i="2"/>
  <c r="G63" i="2"/>
  <c r="G62" i="2"/>
  <c r="G61" i="2"/>
  <c r="G60" i="2"/>
  <c r="F59" i="2"/>
  <c r="E59" i="2"/>
  <c r="D59" i="2"/>
  <c r="C59" i="2"/>
  <c r="F58" i="2"/>
  <c r="E58" i="2"/>
  <c r="D58" i="2"/>
  <c r="C58" i="2"/>
  <c r="G57" i="2"/>
  <c r="G56" i="2"/>
  <c r="G55" i="2"/>
  <c r="G54" i="2"/>
  <c r="G53" i="2"/>
  <c r="G52" i="2"/>
  <c r="G51" i="2"/>
  <c r="F50" i="2"/>
  <c r="E50" i="2"/>
  <c r="G50" i="2" s="1"/>
  <c r="D50" i="2"/>
  <c r="C50" i="2"/>
  <c r="G49" i="2"/>
  <c r="G48" i="2"/>
  <c r="G47" i="2"/>
  <c r="G46" i="2"/>
  <c r="G45" i="2"/>
  <c r="G44" i="2"/>
  <c r="G43" i="2"/>
  <c r="F42" i="2"/>
  <c r="F40" i="2" s="1"/>
  <c r="F27" i="2" s="1"/>
  <c r="E42" i="2"/>
  <c r="D42" i="2"/>
  <c r="D40" i="2" s="1"/>
  <c r="D27" i="2" s="1"/>
  <c r="C42" i="2"/>
  <c r="G41" i="2"/>
  <c r="E40" i="2"/>
  <c r="C40" i="2"/>
  <c r="G39" i="2"/>
  <c r="G38" i="2"/>
  <c r="G37" i="2"/>
  <c r="F36" i="2"/>
  <c r="E36" i="2"/>
  <c r="D36" i="2"/>
  <c r="C36" i="2"/>
  <c r="G35" i="2"/>
  <c r="G34" i="2"/>
  <c r="G33" i="2"/>
  <c r="G32" i="2"/>
  <c r="F31" i="2"/>
  <c r="E31" i="2"/>
  <c r="D31" i="2"/>
  <c r="C31" i="2"/>
  <c r="F30" i="2"/>
  <c r="E30" i="2"/>
  <c r="D30" i="2"/>
  <c r="C30" i="2"/>
  <c r="G29" i="2"/>
  <c r="G28" i="2"/>
  <c r="E27" i="2"/>
  <c r="C27" i="2"/>
  <c r="G26" i="2"/>
  <c r="G25" i="2"/>
  <c r="G24" i="2"/>
  <c r="G23" i="2"/>
  <c r="G22" i="2"/>
  <c r="F21" i="2"/>
  <c r="E21" i="2"/>
  <c r="G21" i="2" s="1"/>
  <c r="D21" i="2"/>
  <c r="C21" i="2"/>
  <c r="G20" i="2"/>
  <c r="F19" i="2"/>
  <c r="E19" i="2"/>
  <c r="D19" i="2"/>
  <c r="C19" i="2"/>
  <c r="G40" i="2" l="1"/>
  <c r="D83" i="2"/>
  <c r="D17" i="2" s="1"/>
  <c r="F83" i="2"/>
  <c r="F17" i="2" s="1"/>
  <c r="G19" i="2"/>
  <c r="G27" i="2"/>
  <c r="G30" i="2"/>
  <c r="G31" i="2"/>
  <c r="G36" i="2"/>
  <c r="G42" i="2"/>
  <c r="G58" i="2"/>
  <c r="G59" i="2"/>
  <c r="G71" i="2"/>
  <c r="G72" i="2"/>
  <c r="I18" i="4"/>
  <c r="D11" i="4"/>
  <c r="I11" i="4" s="1"/>
  <c r="C17" i="2"/>
  <c r="E17" i="2"/>
  <c r="G17" i="2" s="1"/>
  <c r="G84" i="2"/>
  <c r="G83" i="2" l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G86" i="1" s="1"/>
  <c r="F87" i="1"/>
  <c r="E87" i="1"/>
  <c r="E86" i="1" s="1"/>
  <c r="E83" i="1" s="1"/>
  <c r="D87" i="1"/>
  <c r="C87" i="1"/>
  <c r="C86" i="1" s="1"/>
  <c r="C83" i="1" s="1"/>
  <c r="F86" i="1"/>
  <c r="D86" i="1"/>
  <c r="G85" i="1"/>
  <c r="G84" i="1" s="1"/>
  <c r="F84" i="1"/>
  <c r="F83" i="1" s="1"/>
  <c r="E84" i="1"/>
  <c r="D84" i="1"/>
  <c r="C84" i="1"/>
  <c r="G82" i="1"/>
  <c r="D82" i="1"/>
  <c r="G81" i="1"/>
  <c r="D81" i="1"/>
  <c r="G80" i="1"/>
  <c r="D80" i="1"/>
  <c r="G79" i="1"/>
  <c r="D79" i="1"/>
  <c r="G78" i="1"/>
  <c r="F78" i="1"/>
  <c r="E78" i="1"/>
  <c r="D78" i="1"/>
  <c r="C78" i="1"/>
  <c r="G77" i="1"/>
  <c r="D77" i="1"/>
  <c r="G76" i="1"/>
  <c r="D76" i="1"/>
  <c r="G75" i="1"/>
  <c r="D75" i="1"/>
  <c r="G74" i="1"/>
  <c r="D74" i="1"/>
  <c r="G73" i="1"/>
  <c r="D73" i="1"/>
  <c r="G72" i="1"/>
  <c r="F72" i="1"/>
  <c r="F71" i="1" s="1"/>
  <c r="E72" i="1"/>
  <c r="D72" i="1"/>
  <c r="D71" i="1" s="1"/>
  <c r="C72" i="1"/>
  <c r="G71" i="1"/>
  <c r="E71" i="1"/>
  <c r="C71" i="1"/>
  <c r="G70" i="1"/>
  <c r="D70" i="1"/>
  <c r="G69" i="1"/>
  <c r="D69" i="1"/>
  <c r="G68" i="1"/>
  <c r="D68" i="1"/>
  <c r="G67" i="1"/>
  <c r="F67" i="1"/>
  <c r="E67" i="1"/>
  <c r="D67" i="1"/>
  <c r="C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G58" i="1" s="1"/>
  <c r="F59" i="1"/>
  <c r="E59" i="1"/>
  <c r="E58" i="1" s="1"/>
  <c r="D59" i="1"/>
  <c r="C59" i="1"/>
  <c r="C58" i="1" s="1"/>
  <c r="F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G40" i="1" s="1"/>
  <c r="F42" i="1"/>
  <c r="E42" i="1"/>
  <c r="D42" i="1"/>
  <c r="C42" i="1"/>
  <c r="C40" i="1" s="1"/>
  <c r="C27" i="1" s="1"/>
  <c r="G41" i="1"/>
  <c r="D41" i="1"/>
  <c r="E40" i="1"/>
  <c r="G39" i="1"/>
  <c r="D39" i="1"/>
  <c r="G38" i="1"/>
  <c r="D38" i="1"/>
  <c r="G37" i="1"/>
  <c r="D37" i="1"/>
  <c r="G36" i="1"/>
  <c r="F36" i="1"/>
  <c r="E36" i="1"/>
  <c r="D36" i="1"/>
  <c r="C36" i="1"/>
  <c r="G35" i="1"/>
  <c r="D35" i="1"/>
  <c r="G34" i="1"/>
  <c r="D34" i="1"/>
  <c r="G33" i="1"/>
  <c r="D33" i="1"/>
  <c r="G32" i="1"/>
  <c r="D32" i="1"/>
  <c r="G31" i="1"/>
  <c r="F31" i="1"/>
  <c r="E31" i="1"/>
  <c r="D31" i="1"/>
  <c r="D30" i="1" s="1"/>
  <c r="C31" i="1"/>
  <c r="F30" i="1"/>
  <c r="G29" i="1"/>
  <c r="D29" i="1"/>
  <c r="G28" i="1"/>
  <c r="D28" i="1"/>
  <c r="G26" i="1"/>
  <c r="D26" i="1"/>
  <c r="G25" i="1"/>
  <c r="D25" i="1"/>
  <c r="G24" i="1"/>
  <c r="D24" i="1"/>
  <c r="G23" i="1"/>
  <c r="D23" i="1"/>
  <c r="G22" i="1"/>
  <c r="D22" i="1"/>
  <c r="F21" i="1"/>
  <c r="E21" i="1"/>
  <c r="D21" i="1"/>
  <c r="D19" i="1" s="1"/>
  <c r="C21" i="1"/>
  <c r="C19" i="1" s="1"/>
  <c r="G20" i="1"/>
  <c r="D20" i="1"/>
  <c r="F19" i="1"/>
  <c r="G18" i="1"/>
  <c r="D83" i="1" l="1"/>
  <c r="C17" i="1"/>
  <c r="G21" i="1"/>
  <c r="G19" i="1" s="1"/>
  <c r="E30" i="1"/>
  <c r="E27" i="1" s="1"/>
  <c r="G30" i="1"/>
  <c r="G27" i="1" s="1"/>
  <c r="D40" i="1"/>
  <c r="D27" i="1" s="1"/>
  <c r="D17" i="1" s="1"/>
  <c r="F40" i="1"/>
  <c r="F27" i="1" s="1"/>
  <c r="F17" i="1" s="1"/>
  <c r="G83" i="1"/>
  <c r="E19" i="1"/>
  <c r="E17" i="1" s="1"/>
  <c r="G17" i="1" l="1"/>
</calcChain>
</file>

<file path=xl/sharedStrings.xml><?xml version="1.0" encoding="utf-8"?>
<sst xmlns="http://schemas.openxmlformats.org/spreadsheetml/2006/main" count="3056" uniqueCount="299">
  <si>
    <t>ОТЧЕТ ОБ ИСПОЛНЕНИИ СМЕТЫ ДОХОДОВ И РАСХОДОВ УЧРЕЖДЕНИЙ И ОРГАНИЗАЦИЙ, ФИНАНСИРУЕМЫХ ИЗ БЮДЖЕТОВ СУБЪЕКТОВ РОССИЙСКОЙ ФЕДЕРАЦИИ И МЕСТНЫХ БЮДЖЕТОВ</t>
  </si>
  <si>
    <t>на</t>
  </si>
  <si>
    <t>январь 2019г.</t>
  </si>
  <si>
    <t>КОДЫ</t>
  </si>
  <si>
    <t>Главный распорядитель</t>
  </si>
  <si>
    <t>муниципальное бюджетное  дошкольное образовательное учреждение "Детский сад    №83"</t>
  </si>
  <si>
    <t>по ОКПО</t>
  </si>
  <si>
    <t>окпо</t>
  </si>
  <si>
    <t>Париодичность</t>
  </si>
  <si>
    <t>по ППП</t>
  </si>
  <si>
    <t>окато</t>
  </si>
  <si>
    <t>Единица измерения руб, коп.</t>
  </si>
  <si>
    <t>по ОКУД</t>
  </si>
  <si>
    <t>Учреждение (раздел, подраздел, целевая статья)</t>
  </si>
  <si>
    <t>по ОКЕИ</t>
  </si>
  <si>
    <t>Наименование видов расходов и статей экономической классификации расходов</t>
  </si>
  <si>
    <t>код статьи</t>
  </si>
  <si>
    <t>Утв. бюджетные ассигнования на год</t>
  </si>
  <si>
    <t>Утв. бюджетные ассигнования на отчетный период</t>
  </si>
  <si>
    <t>Профинансированно с начала года</t>
  </si>
  <si>
    <t>Кассовые расходы с начала года</t>
  </si>
  <si>
    <t>Сальдо на конец отчетного периода</t>
  </si>
  <si>
    <t>1</t>
  </si>
  <si>
    <t>ВСЕГО (в т.ч. По каждому разделу)</t>
  </si>
  <si>
    <t>в том числе</t>
  </si>
  <si>
    <t>Оплата труда и начисления на выплаты по оплате труда</t>
  </si>
  <si>
    <t>210</t>
  </si>
  <si>
    <t>Заработная плата</t>
  </si>
  <si>
    <t>211</t>
  </si>
  <si>
    <t>Прочие выплаты</t>
  </si>
  <si>
    <t>212</t>
  </si>
  <si>
    <t>суточные при служебных коммандировках</t>
  </si>
  <si>
    <t>212.11</t>
  </si>
  <si>
    <t>компенсация на лечение,компенсация до 3хлет и др.</t>
  </si>
  <si>
    <t>266(212.12-212.13)</t>
  </si>
  <si>
    <t>неисключительное право на результаты интеллектуальной  деятельности с неопределенным сроком полезного использования</t>
  </si>
  <si>
    <t>352</t>
  </si>
  <si>
    <t>неисключительное право на результаты интеллектуальной  деятельности с определенным сроком полезного использования</t>
  </si>
  <si>
    <t>353</t>
  </si>
  <si>
    <t>Начисления на выплаты по оплате труда</t>
  </si>
  <si>
    <t>213</t>
  </si>
  <si>
    <t>Оплата работ, услуг</t>
  </si>
  <si>
    <t>220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</si>
  <si>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</si>
  <si>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</si>
  <si>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</si>
  <si>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</si>
  <si>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</si>
  <si>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</si>
  <si>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Оплата услуг отопления, горячего и холодного водоснабжения, предоставления газа и электроэнергии</t>
  </si>
  <si>
    <t>223.1</t>
  </si>
  <si>
    <t>Оплата услуг отопления, ГВС</t>
  </si>
  <si>
    <t>223.11</t>
  </si>
  <si>
    <t>Оплата услуг газоснабжения</t>
  </si>
  <si>
    <t>223.12</t>
  </si>
  <si>
    <t>Оплата потребления электрической энергии</t>
  </si>
  <si>
    <t>223.13</t>
  </si>
  <si>
    <t>Оплата холодгого водоснабжения, водоотведения</t>
  </si>
  <si>
    <t>223.14</t>
  </si>
  <si>
    <t>Другие расходы по оплате коммунальных услуг</t>
  </si>
  <si>
    <t>223.2</t>
  </si>
  <si>
    <t>Оплата услуг транспортировки тепла</t>
  </si>
  <si>
    <t>223.21</t>
  </si>
  <si>
    <t>Оплата услуг транспортировки газа</t>
  </si>
  <si>
    <t>223.22</t>
  </si>
  <si>
    <t>Арендная плата за пользование имуществом</t>
  </si>
  <si>
    <t>224</t>
  </si>
  <si>
    <t>Работы и услуги по содержанию имущества</t>
  </si>
  <si>
    <t>225</t>
  </si>
  <si>
    <t>Содержание в чистоте помещений, зданий, дворов, иного имущества</t>
  </si>
  <si>
    <t>225.1</t>
  </si>
  <si>
    <t>Текущий ремонт</t>
  </si>
  <si>
    <t>225.2</t>
  </si>
  <si>
    <t>Ремонт пожарной сигнализации</t>
  </si>
  <si>
    <t>225.21</t>
  </si>
  <si>
    <t>Ремонт тревожной сигнализации</t>
  </si>
  <si>
    <t>225.22</t>
  </si>
  <si>
    <t>Ремонт коммунальных сетей</t>
  </si>
  <si>
    <t>225.23</t>
  </si>
  <si>
    <t>Текущий ремонт зданий и сооружений</t>
  </si>
  <si>
    <t>225.24</t>
  </si>
  <si>
    <t>Ремонтные работы по пдготовке к зиме</t>
  </si>
  <si>
    <t>225.25</t>
  </si>
  <si>
    <t>противопожарные мероприятия, связанные с содержанием имущества</t>
  </si>
  <si>
    <t>225.3</t>
  </si>
  <si>
    <t>Пусконаладочные работы</t>
  </si>
  <si>
    <t>225.4</t>
  </si>
  <si>
    <t>Другие расходы по содержанию имущества</t>
  </si>
  <si>
    <t>225.5</t>
  </si>
  <si>
    <t>Расходы на техническое обслуживание пожарной сигнализации</t>
  </si>
  <si>
    <t>225.51</t>
  </si>
  <si>
    <t>Расходы на техническое обслуживание тревожной сигнализации</t>
  </si>
  <si>
    <t>225.52</t>
  </si>
  <si>
    <t>Прочие расходы по содержанию имущества</t>
  </si>
  <si>
    <t>225.53</t>
  </si>
  <si>
    <t>Ремонт и техническое обслуживание оборудования и техники</t>
  </si>
  <si>
    <t>225.54</t>
  </si>
  <si>
    <t>Капитальный ремонт и реставрация нефинансовых активов</t>
  </si>
  <si>
    <t>225.7</t>
  </si>
  <si>
    <t>Капитальный ремонт прочих объектов</t>
  </si>
  <si>
    <t>225.9</t>
  </si>
  <si>
    <t>Диагностика и ремонт автомобильной техники</t>
  </si>
  <si>
    <t>225.10</t>
  </si>
  <si>
    <t>Прочие работы и услуги</t>
  </si>
  <si>
    <t>226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</si>
  <si>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</si>
  <si>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226.1</t>
  </si>
  <si>
    <t>Проектно-сметная документация на капитальный ремонт</t>
  </si>
  <si>
    <t>226.11</t>
  </si>
  <si>
    <t>Проектно-сметная документация на строительство</t>
  </si>
  <si>
    <t>226.12</t>
  </si>
  <si>
    <t>Монтажные работы</t>
  </si>
  <si>
    <t>226.2</t>
  </si>
  <si>
    <t>Услуги по страхованию</t>
  </si>
  <si>
    <t>227</t>
  </si>
  <si>
    <t>Услуги в области информационных технологий</t>
  </si>
  <si>
    <t>226.4</t>
  </si>
  <si>
    <t>Типографские работы, услуги</t>
  </si>
  <si>
    <t>226.5</t>
  </si>
  <si>
    <t>Медицинские услуги и санитарно-эпидемиологические работы и услуги (не связанные с содержанием имущества)</t>
  </si>
  <si>
    <t>226.6</t>
  </si>
  <si>
    <t>Иные работы и услуги</t>
  </si>
  <si>
    <t>226.7</t>
  </si>
  <si>
    <t>Экспертиза, авторский надзор</t>
  </si>
  <si>
    <t>226.72</t>
  </si>
  <si>
    <t>Мероприятия по распоряжению имуществом</t>
  </si>
  <si>
    <t>226.73</t>
  </si>
  <si>
    <t>Услуги банка по перечислению льгот и компенсаций</t>
  </si>
  <si>
    <t>226.9</t>
  </si>
  <si>
    <t>Безвоздмездные перечисления организациям</t>
  </si>
  <si>
    <t>240</t>
  </si>
  <si>
    <t>Безвоздмездные перечисления государственным и муниципальным организациям</t>
  </si>
  <si>
    <t>241</t>
  </si>
  <si>
    <t>Субсидии МАУ</t>
  </si>
  <si>
    <t>241.3</t>
  </si>
  <si>
    <t>"Социальное обеспечение"</t>
  </si>
  <si>
    <t>260</t>
  </si>
  <si>
    <t>Пособия по социальной помощи населения</t>
  </si>
  <si>
    <t>262</t>
  </si>
  <si>
    <t>Обеспечение жильем молодых семей</t>
  </si>
  <si>
    <t>262.1</t>
  </si>
  <si>
    <t>Другие выплаты по социальной помощи</t>
  </si>
  <si>
    <t>262.2</t>
  </si>
  <si>
    <t>Прочие расходы</t>
  </si>
  <si>
    <t>290</t>
  </si>
  <si>
    <t>Налоги, пошлины и сборы</t>
  </si>
  <si>
    <t>291</t>
  </si>
  <si>
    <t>Штрафы за нарушение законодательства</t>
  </si>
  <si>
    <t>292-293</t>
  </si>
  <si>
    <t>Другие экономические санкции</t>
  </si>
  <si>
    <t>295</t>
  </si>
  <si>
    <t>Иные расходы</t>
  </si>
  <si>
    <t>296</t>
  </si>
  <si>
    <t>Поступление нефинансовых активов</t>
  </si>
  <si>
    <t>300</t>
  </si>
  <si>
    <t>Увеличение стоимости основных средств</t>
  </si>
  <si>
    <t>310</t>
  </si>
  <si>
    <t>Приобретение (изготовление) основных средств</t>
  </si>
  <si>
    <t>310.1</t>
  </si>
  <si>
    <t>Увеличение стоимости материальных запасов</t>
  </si>
  <si>
    <t>340</t>
  </si>
  <si>
    <t>Приобретение (изготовление) материальных запасов</t>
  </si>
  <si>
    <t>Мадикаменты и перевязочные средства</t>
  </si>
  <si>
    <t>341</t>
  </si>
  <si>
    <t>Продукты питания</t>
  </si>
  <si>
    <t>342</t>
  </si>
  <si>
    <t>Горюче-смазочные материалы</t>
  </si>
  <si>
    <t>343</t>
  </si>
  <si>
    <t>Строительные материалы</t>
  </si>
  <si>
    <t>344</t>
  </si>
  <si>
    <t>Мягкий инвентарь</t>
  </si>
  <si>
    <t>345</t>
  </si>
  <si>
    <t>Прочие материальные запасы</t>
  </si>
  <si>
    <t>346</t>
  </si>
  <si>
    <t xml:space="preserve">в том числе бутилированная вода(информационная)
</t>
  </si>
  <si>
    <t>346б</t>
  </si>
  <si>
    <t xml:space="preserve">Главный бухгалтер </t>
  </si>
  <si>
    <t xml:space="preserve">Заведующий </t>
  </si>
  <si>
    <t xml:space="preserve">январь 2019 год внебюджет </t>
  </si>
  <si>
    <t>Утв.  ассигнования на год</t>
  </si>
  <si>
    <t>Доход с начала года</t>
  </si>
  <si>
    <t>4</t>
  </si>
  <si>
    <t>5</t>
  </si>
  <si>
    <t>6</t>
  </si>
  <si>
    <t>266 (212.12-212.13)</t>
  </si>
  <si>
    <t>ВРЕМЕННОЕ РАСПОРЯЖЕНИЕ 510/610</t>
  </si>
  <si>
    <t>Свод</t>
  </si>
  <si>
    <t>ВРЕМЕННОЕ РАСПОРЯЖЕНИЕ</t>
  </si>
  <si>
    <t>510/610</t>
  </si>
  <si>
    <t>Временное распоряжение</t>
  </si>
  <si>
    <t>бюджет</t>
  </si>
  <si>
    <t>февраль 2019 внебюджет</t>
  </si>
  <si>
    <t>ВСЕГО (в т.ч. )</t>
  </si>
  <si>
    <t>Расходы при служебных командировках (суточные)</t>
  </si>
  <si>
    <t>Компенсация на лечение</t>
  </si>
  <si>
    <t>212.12</t>
  </si>
  <si>
    <t>Услуги  связи</t>
  </si>
  <si>
    <t xml:space="preserve">223.1 </t>
  </si>
  <si>
    <t xml:space="preserve">223.11 </t>
  </si>
  <si>
    <t>Оплата услуг  газоснабжения</t>
  </si>
  <si>
    <t xml:space="preserve">223.12 </t>
  </si>
  <si>
    <t xml:space="preserve">223.13 </t>
  </si>
  <si>
    <t>Оплата холодного водоснабжения, водоотведения</t>
  </si>
  <si>
    <t xml:space="preserve">223.14 </t>
  </si>
  <si>
    <t>Вывоз твердых коммунальных отходов</t>
  </si>
  <si>
    <t>223.15</t>
  </si>
  <si>
    <t>Арендная плата за пользование имуществом (за исключением земельных участков)</t>
  </si>
  <si>
    <t xml:space="preserve"> Работы и услуги по содержанию имущества</t>
  </si>
  <si>
    <t xml:space="preserve"> Содержание в чистоте помещений, зданий, дворов, иного имущества</t>
  </si>
  <si>
    <t xml:space="preserve">225.2 </t>
  </si>
  <si>
    <t>Ремонт тревожной  сигнализации</t>
  </si>
  <si>
    <t xml:space="preserve">225.22 </t>
  </si>
  <si>
    <t xml:space="preserve">225.23 </t>
  </si>
  <si>
    <t xml:space="preserve">225.24 </t>
  </si>
  <si>
    <t>Ремонтные работы по подготовке к зиме</t>
  </si>
  <si>
    <t xml:space="preserve">225.25 </t>
  </si>
  <si>
    <t>Противопожарные мероприятия, связанные с содержанием имущества</t>
  </si>
  <si>
    <t xml:space="preserve">225.3 </t>
  </si>
  <si>
    <t xml:space="preserve">225.4 </t>
  </si>
  <si>
    <t xml:space="preserve">225.5 </t>
  </si>
  <si>
    <t xml:space="preserve">Расходы  на техническое обслуживание тревожной сигнализации </t>
  </si>
  <si>
    <t xml:space="preserve">225.52 </t>
  </si>
  <si>
    <t xml:space="preserve">Прочие расходы по содержанию имущества </t>
  </si>
  <si>
    <t xml:space="preserve">225.53 </t>
  </si>
  <si>
    <t>Капитальный ремонт  и реставрация нефинансовых активов</t>
  </si>
  <si>
    <t>Прочие работы, услуги</t>
  </si>
  <si>
    <t>Научно - исследовательские, опытно 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</si>
  <si>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Разработка проектно-сметной документации для ремонта объектов нефинансовых активов, технических условий присоединения к сетям инженерно-технического обеспечения, увеличения потребляемой мощности и т.п.</t>
  </si>
  <si>
    <t xml:space="preserve">226.2 </t>
  </si>
  <si>
    <t xml:space="preserve">226.4 </t>
  </si>
  <si>
    <t xml:space="preserve">226.5 </t>
  </si>
  <si>
    <t xml:space="preserve">226.6 </t>
  </si>
  <si>
    <t xml:space="preserve">226.7 </t>
  </si>
  <si>
    <t>Прочие мероприятия по распоряжению имуществом</t>
  </si>
  <si>
    <t>Возмещение проезда к месту командировки и обратно</t>
  </si>
  <si>
    <t>226.74</t>
  </si>
  <si>
    <t xml:space="preserve">Компенсация стоимости жилья в период командировки </t>
  </si>
  <si>
    <t>226.75</t>
  </si>
  <si>
    <t>Услуги по питанию</t>
  </si>
  <si>
    <t>226.76</t>
  </si>
  <si>
    <t>Услуги по охране</t>
  </si>
  <si>
    <t>226.77</t>
  </si>
  <si>
    <t>Обучение специалистов</t>
  </si>
  <si>
    <t>226.78</t>
  </si>
  <si>
    <t>Подписка на периодические печатные издания</t>
  </si>
  <si>
    <t>226.80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</si>
  <si>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</si>
  <si>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</si>
  <si>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</si>
  <si>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Пенсии, пособия, выплачиваемые работодателями, нанимателями бывшим работникам (выходное пособие)</t>
  </si>
  <si>
    <t xml:space="preserve">Социальные пособия и компенсации персоналу в денежной форме в т.ч. </t>
  </si>
  <si>
    <t>Компенсация на детей до 3-х лет</t>
  </si>
  <si>
    <t>266.1</t>
  </si>
  <si>
    <t>Пособие за счет работадателя 3 дня нетрудоспособности</t>
  </si>
  <si>
    <t>266.2</t>
  </si>
  <si>
    <t>Выходное пособие работникам связанные с организационно-штатными мероприятиями</t>
  </si>
  <si>
    <t>266.3</t>
  </si>
  <si>
    <t>Единовременное пособие муниципальным слежащим при выходе на пенсию</t>
  </si>
  <si>
    <t>266.4</t>
  </si>
  <si>
    <t>Налоги, пошлины, сборы</t>
  </si>
  <si>
    <t>Штрафы за нарушение законодательства о налогах и сборах, нарушение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</si>
  <si>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</si>
  <si>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</si>
  <si>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</si>
  <si>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</si>
  <si>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 xml:space="preserve">310.1 </t>
  </si>
  <si>
    <t>Комплектование книжных фондов</t>
  </si>
  <si>
    <t>310.2</t>
  </si>
  <si>
    <t>Лекарственные препараты и материалы, применяемые в медицинских целях</t>
  </si>
  <si>
    <t>в том числе приобретение бутилированной воды</t>
  </si>
  <si>
    <t>346.1</t>
  </si>
  <si>
    <t>в том числе приобретение прочих материальных запасов</t>
  </si>
  <si>
    <t>346.2</t>
  </si>
  <si>
    <t>Материал.активы для целей капитальных вложений</t>
  </si>
  <si>
    <t xml:space="preserve">Увеличение стоимости прочих материальных запасов однократного применения </t>
  </si>
  <si>
    <t>Руководитель учреждения____________ /______________/</t>
  </si>
  <si>
    <t>Главный бухгалтера___________________ /___________________/</t>
  </si>
  <si>
    <t>(подпись) (расшифровка подписи)</t>
  </si>
  <si>
    <t>ПРОВЕРЕНО: Куратор________________________________(расшифровка подписи)</t>
  </si>
  <si>
    <t>февраль 2019 год бюджет</t>
  </si>
  <si>
    <t>март 2019 год бюджет</t>
  </si>
  <si>
    <t>241-281</t>
  </si>
  <si>
    <t>март 2019 год внебюджет</t>
  </si>
  <si>
    <t>апрель 2019 год бюджет</t>
  </si>
  <si>
    <t>апрель 2019 год внебюджет</t>
  </si>
  <si>
    <t>приобретение продуктов питания</t>
  </si>
  <si>
    <t>342.1</t>
  </si>
  <si>
    <t>приобретение бутилированной воды</t>
  </si>
  <si>
    <t>342.2</t>
  </si>
  <si>
    <t>внебюджет</t>
  </si>
  <si>
    <t>июнь 2019 год бюджет</t>
  </si>
  <si>
    <t>июнь 2019 год  внебюджет</t>
  </si>
  <si>
    <t>июль 2019 год бюджет</t>
  </si>
  <si>
    <t>муниципальное бюджетное  дошкольное образовательное учреждение "Детский сад    № 83"</t>
  </si>
  <si>
    <t>июль 2019 год внебюджет</t>
  </si>
  <si>
    <t xml:space="preserve">август 2019 год бюджет </t>
  </si>
  <si>
    <t>август 2019 год внебюджет</t>
  </si>
  <si>
    <t>сентябрь 2019 год бюджет</t>
  </si>
  <si>
    <t>сентябрь 2019 год внебюджет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</si>
</sst>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Arial Cyr"/>
      <charset val="204"/>
    </font>
    <font>
      <b/>
      <sz val="12"/>
      <color theme="1"/>
      <name val="Arial Cyr"/>
      <charset val="204"/>
    </font>
    <font>
      <b/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Arial Cyr"/>
      <family val="2"/>
      <charset val="204"/>
    </font>
    <font>
      <sz val="12"/>
      <color indexed="8"/>
      <name val="Times New Roman"/>
      <family val="1"/>
    </font>
    <font>
      <b/>
      <i/>
      <sz val="12"/>
      <name val="Arial Cyr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/>
    </xf>
    <xf numFmtId="4" fontId="1" fillId="0" borderId="8" xfId="0" applyNumberFormat="1" applyFont="1" applyBorder="1" applyProtection="1">
      <protection locked="0"/>
    </xf>
    <xf numFmtId="0" fontId="1" fillId="0" borderId="0" xfId="0" applyFont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" fontId="0" fillId="0" borderId="1" xfId="0" applyNumberFormat="1" applyBorder="1" applyProtection="1">
      <protection locked="0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Protection="1">
      <protection locked="0"/>
    </xf>
    <xf numFmtId="49" fontId="0" fillId="0" borderId="1" xfId="0" applyNumberForma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Protection="1">
      <protection locked="0"/>
    </xf>
    <xf numFmtId="0" fontId="2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Border="1" applyProtection="1">
      <protection locked="0"/>
    </xf>
    <xf numFmtId="4" fontId="1" fillId="0" borderId="1" xfId="0" applyNumberFormat="1" applyFont="1" applyBorder="1" applyAlignment="1" applyProtection="1">
      <alignment horizontal="right"/>
    </xf>
    <xf numFmtId="49" fontId="0" fillId="0" borderId="0" xfId="0" applyNumberFormat="1" applyAlignment="1">
      <alignment horizontal="right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/>
    <xf numFmtId="4" fontId="5" fillId="3" borderId="4" xfId="0" applyNumberFormat="1" applyFont="1" applyFill="1" applyBorder="1"/>
    <xf numFmtId="4" fontId="6" fillId="0" borderId="0" xfId="0" applyNumberFormat="1" applyFont="1"/>
    <xf numFmtId="0" fontId="5" fillId="2" borderId="9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/>
    </xf>
    <xf numFmtId="4" fontId="5" fillId="2" borderId="11" xfId="0" applyNumberFormat="1" applyFont="1" applyFill="1" applyBorder="1" applyAlignment="1">
      <alignment horizontal="right"/>
    </xf>
    <xf numFmtId="4" fontId="5" fillId="3" borderId="11" xfId="0" applyNumberFormat="1" applyFont="1" applyFill="1" applyBorder="1" applyAlignment="1">
      <alignment horizontal="right"/>
    </xf>
    <xf numFmtId="0" fontId="7" fillId="0" borderId="12" xfId="0" applyFont="1" applyFill="1" applyBorder="1" applyAlignment="1"/>
    <xf numFmtId="0" fontId="7" fillId="0" borderId="13" xfId="0" applyFont="1" applyFill="1" applyBorder="1" applyAlignment="1">
      <alignment horizontal="center"/>
    </xf>
    <xf numFmtId="4" fontId="8" fillId="0" borderId="1" xfId="0" applyNumberFormat="1" applyFont="1" applyFill="1" applyBorder="1" applyProtection="1">
      <protection locked="0"/>
    </xf>
    <xf numFmtId="4" fontId="9" fillId="2" borderId="1" xfId="0" applyNumberFormat="1" applyFont="1" applyFill="1" applyBorder="1" applyProtection="1">
      <protection locked="0"/>
    </xf>
    <xf numFmtId="4" fontId="8" fillId="0" borderId="14" xfId="0" applyNumberFormat="1" applyFont="1" applyFill="1" applyBorder="1"/>
    <xf numFmtId="0" fontId="5" fillId="2" borderId="12" xfId="0" applyFont="1" applyFill="1" applyBorder="1" applyAlignment="1"/>
    <xf numFmtId="0" fontId="5" fillId="2" borderId="13" xfId="0" applyFont="1" applyFill="1" applyBorder="1" applyAlignment="1">
      <alignment horizontal="center"/>
    </xf>
    <xf numFmtId="4" fontId="5" fillId="2" borderId="15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wrapText="1"/>
    </xf>
    <xf numFmtId="4" fontId="8" fillId="0" borderId="15" xfId="0" applyNumberFormat="1" applyFont="1" applyFill="1" applyBorder="1" applyProtection="1">
      <protection locked="0"/>
    </xf>
    <xf numFmtId="4" fontId="9" fillId="2" borderId="15" xfId="0" applyNumberFormat="1" applyFont="1" applyFill="1" applyBorder="1" applyProtection="1">
      <protection locked="0"/>
    </xf>
    <xf numFmtId="0" fontId="5" fillId="2" borderId="12" xfId="0" applyFont="1" applyFill="1" applyBorder="1"/>
    <xf numFmtId="4" fontId="10" fillId="2" borderId="15" xfId="0" applyNumberFormat="1" applyFont="1" applyFill="1" applyBorder="1" applyAlignment="1">
      <alignment horizontal="right"/>
    </xf>
    <xf numFmtId="0" fontId="11" fillId="2" borderId="12" xfId="0" applyFont="1" applyFill="1" applyBorder="1" applyAlignment="1">
      <alignment wrapText="1"/>
    </xf>
    <xf numFmtId="0" fontId="11" fillId="2" borderId="13" xfId="0" applyFont="1" applyFill="1" applyBorder="1" applyAlignment="1">
      <alignment horizontal="center" wrapText="1"/>
    </xf>
    <xf numFmtId="4" fontId="11" fillId="2" borderId="15" xfId="0" applyNumberFormat="1" applyFont="1" applyFill="1" applyBorder="1" applyAlignment="1">
      <alignment horizontal="right"/>
    </xf>
    <xf numFmtId="4" fontId="12" fillId="2" borderId="15" xfId="0" applyNumberFormat="1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/>
    <xf numFmtId="0" fontId="5" fillId="2" borderId="12" xfId="0" applyFont="1" applyFill="1" applyBorder="1" applyAlignment="1">
      <alignment wrapText="1"/>
    </xf>
    <xf numFmtId="0" fontId="5" fillId="2" borderId="13" xfId="0" applyFont="1" applyFill="1" applyBorder="1" applyAlignment="1">
      <alignment horizontal="center" wrapText="1"/>
    </xf>
    <xf numFmtId="4" fontId="13" fillId="2" borderId="15" xfId="0" applyNumberFormat="1" applyFont="1" applyFill="1" applyBorder="1" applyProtection="1">
      <protection locked="0"/>
    </xf>
    <xf numFmtId="0" fontId="7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wrapText="1"/>
    </xf>
    <xf numFmtId="4" fontId="13" fillId="2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0" fontId="0" fillId="0" borderId="0" xfId="0" applyFont="1"/>
    <xf numFmtId="4" fontId="14" fillId="0" borderId="15" xfId="0" applyNumberFormat="1" applyFont="1" applyFill="1" applyBorder="1" applyProtection="1">
      <protection locked="0"/>
    </xf>
    <xf numFmtId="4" fontId="15" fillId="2" borderId="15" xfId="0" applyNumberFormat="1" applyFont="1" applyFill="1" applyBorder="1" applyProtection="1">
      <protection locked="0"/>
    </xf>
    <xf numFmtId="4" fontId="14" fillId="0" borderId="14" xfId="0" applyNumberFormat="1" applyFont="1" applyFill="1" applyBorder="1"/>
    <xf numFmtId="0" fontId="5" fillId="0" borderId="12" xfId="0" applyFont="1" applyFill="1" applyBorder="1"/>
    <xf numFmtId="4" fontId="16" fillId="0" borderId="1" xfId="0" applyNumberFormat="1" applyFont="1" applyFill="1" applyBorder="1" applyAlignment="1" applyProtection="1">
      <alignment horizontal="right"/>
      <protection locked="0"/>
    </xf>
    <xf numFmtId="4" fontId="17" fillId="2" borderId="1" xfId="0" applyNumberFormat="1" applyFont="1" applyFill="1" applyBorder="1" applyAlignment="1">
      <alignment horizontal="right"/>
    </xf>
    <xf numFmtId="0" fontId="5" fillId="4" borderId="12" xfId="0" applyFont="1" applyFill="1" applyBorder="1" applyAlignment="1">
      <alignment wrapText="1"/>
    </xf>
    <xf numFmtId="0" fontId="5" fillId="4" borderId="13" xfId="0" applyFont="1" applyFill="1" applyBorder="1" applyAlignment="1">
      <alignment horizontal="center" wrapText="1"/>
    </xf>
    <xf numFmtId="4" fontId="16" fillId="4" borderId="15" xfId="0" applyNumberFormat="1" applyFont="1" applyFill="1" applyBorder="1" applyAlignment="1" applyProtection="1">
      <alignment horizontal="right"/>
      <protection locked="0"/>
    </xf>
    <xf numFmtId="4" fontId="17" fillId="2" borderId="15" xfId="0" applyNumberFormat="1" applyFont="1" applyFill="1" applyBorder="1" applyAlignment="1">
      <alignment horizontal="right"/>
    </xf>
    <xf numFmtId="0" fontId="5" fillId="5" borderId="12" xfId="0" applyFont="1" applyFill="1" applyBorder="1"/>
    <xf numFmtId="0" fontId="5" fillId="5" borderId="13" xfId="0" applyFont="1" applyFill="1" applyBorder="1" applyAlignment="1">
      <alignment horizontal="center" wrapText="1"/>
    </xf>
    <xf numFmtId="4" fontId="18" fillId="5" borderId="15" xfId="0" applyNumberFormat="1" applyFont="1" applyFill="1" applyBorder="1" applyAlignment="1"/>
    <xf numFmtId="0" fontId="7" fillId="4" borderId="12" xfId="0" applyFont="1" applyFill="1" applyBorder="1" applyAlignment="1">
      <alignment wrapText="1"/>
    </xf>
    <xf numFmtId="0" fontId="7" fillId="4" borderId="13" xfId="0" applyFont="1" applyFill="1" applyBorder="1" applyAlignment="1">
      <alignment horizontal="center" wrapText="1"/>
    </xf>
    <xf numFmtId="4" fontId="7" fillId="4" borderId="15" xfId="0" applyNumberFormat="1" applyFont="1" applyFill="1" applyBorder="1" applyAlignment="1" applyProtection="1">
      <alignment horizontal="right"/>
      <protection locked="0"/>
    </xf>
    <xf numFmtId="4" fontId="8" fillId="4" borderId="15" xfId="0" applyNumberFormat="1" applyFont="1" applyFill="1" applyBorder="1" applyProtection="1">
      <protection locked="0"/>
    </xf>
    <xf numFmtId="4" fontId="13" fillId="2" borderId="15" xfId="0" applyNumberFormat="1" applyFont="1" applyFill="1" applyBorder="1"/>
    <xf numFmtId="0" fontId="7" fillId="5" borderId="12" xfId="0" applyFont="1" applyFill="1" applyBorder="1" applyAlignment="1">
      <alignment wrapText="1"/>
    </xf>
    <xf numFmtId="0" fontId="7" fillId="5" borderId="13" xfId="0" applyFont="1" applyFill="1" applyBorder="1" applyAlignment="1">
      <alignment horizontal="center" wrapText="1"/>
    </xf>
    <xf numFmtId="4" fontId="1" fillId="0" borderId="0" xfId="0" applyNumberFormat="1" applyFont="1"/>
    <xf numFmtId="4" fontId="8" fillId="4" borderId="1" xfId="0" applyNumberFormat="1" applyFont="1" applyFill="1" applyBorder="1" applyProtection="1">
      <protection locked="0"/>
    </xf>
    <xf numFmtId="0" fontId="5" fillId="3" borderId="12" xfId="0" applyFont="1" applyFill="1" applyBorder="1" applyAlignment="1"/>
    <xf numFmtId="0" fontId="5" fillId="3" borderId="13" xfId="0" applyFont="1" applyFill="1" applyBorder="1" applyAlignment="1">
      <alignment horizontal="center"/>
    </xf>
    <xf numFmtId="0" fontId="19" fillId="0" borderId="12" xfId="0" applyFont="1" applyFill="1" applyBorder="1" applyAlignment="1">
      <alignment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20" fillId="0" borderId="1" xfId="0" applyNumberFormat="1" applyFont="1" applyFill="1" applyBorder="1" applyProtection="1">
      <protection locked="0"/>
    </xf>
    <xf numFmtId="0" fontId="11" fillId="0" borderId="12" xfId="0" applyFont="1" applyFill="1" applyBorder="1" applyAlignment="1">
      <alignment wrapText="1"/>
    </xf>
    <xf numFmtId="0" fontId="11" fillId="0" borderId="13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 applyAlignment="1">
      <alignment horizontal="center" wrapText="1"/>
    </xf>
    <xf numFmtId="4" fontId="8" fillId="0" borderId="18" xfId="0" applyNumberFormat="1" applyFont="1" applyFill="1" applyBorder="1" applyProtection="1">
      <protection locked="0"/>
    </xf>
    <xf numFmtId="4" fontId="13" fillId="2" borderId="18" xfId="0" applyNumberFormat="1" applyFont="1" applyFill="1" applyBorder="1" applyProtection="1">
      <protection locked="0"/>
    </xf>
    <xf numFmtId="0" fontId="7" fillId="0" borderId="19" xfId="0" applyFont="1" applyFill="1" applyBorder="1" applyAlignment="1">
      <alignment wrapText="1"/>
    </xf>
    <xf numFmtId="0" fontId="7" fillId="0" borderId="20" xfId="0" applyFont="1" applyFill="1" applyBorder="1" applyAlignment="1">
      <alignment horizontal="center" wrapText="1"/>
    </xf>
    <xf numFmtId="4" fontId="8" fillId="0" borderId="21" xfId="0" applyNumberFormat="1" applyFont="1" applyFill="1" applyBorder="1" applyProtection="1">
      <protection locked="0"/>
    </xf>
    <xf numFmtId="4" fontId="13" fillId="2" borderId="21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1" fillId="0" borderId="0" xfId="0" applyFont="1"/>
    <xf numFmtId="0" fontId="21" fillId="0" borderId="0" xfId="0" applyFont="1" applyAlignment="1"/>
    <xf numFmtId="0" fontId="0" fillId="0" borderId="0" xfId="0" applyAlignment="1"/>
    <xf numFmtId="0" fontId="22" fillId="0" borderId="0" xfId="0" applyFont="1" applyFill="1" applyBorder="1" applyAlignment="1">
      <alignment horizontal="center" wrapText="1"/>
    </xf>
    <xf numFmtId="0" fontId="23" fillId="0" borderId="0" xfId="0" applyFont="1"/>
    <xf numFmtId="14" fontId="0" fillId="0" borderId="0" xfId="0" applyNumberFormat="1"/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horizontal="center" wrapText="1"/>
    </xf>
    <xf numFmtId="4" fontId="24" fillId="4" borderId="15" xfId="0" applyNumberFormat="1" applyFont="1" applyFill="1" applyBorder="1" applyProtection="1">
      <protection locked="0"/>
    </xf>
    <xf numFmtId="4" fontId="24" fillId="2" borderId="15" xfId="0" applyNumberFormat="1" applyFont="1" applyFill="1" applyBorder="1"/>
    <xf numFmtId="4" fontId="25" fillId="0" borderId="15" xfId="0" applyNumberFormat="1" applyFont="1" applyFill="1" applyBorder="1" applyProtection="1">
      <protection locked="0"/>
    </xf>
    <xf numFmtId="49" fontId="0" fillId="0" borderId="22" xfId="0" applyNumberFormat="1" applyBorder="1" applyAlignment="1">
      <alignment horizontal="left" vertical="center" wrapText="1"/>
    </xf>
    <xf numFmtId="49" fontId="0" fillId="0" borderId="23" xfId="0" applyNumberFormat="1" applyBorder="1" applyAlignment="1">
      <alignment horizontal="center"/>
    </xf>
    <xf numFmtId="0" fontId="0" fillId="0" borderId="23" xfId="0" applyBorder="1"/>
    <xf numFmtId="0" fontId="0" fillId="0" borderId="24" xfId="0" applyBorder="1"/>
    <xf numFmtId="49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7" workbookViewId="0">
      <selection activeCell="C13" sqref="C13:D13"/>
    </sheetView>
  </sheetViews>
  <sheetFormatPr defaultRowHeight="15" x14ac:dyDescent="0.25"/>
  <cols>
    <col min="1" max="1" width="60.5703125" style="1" customWidth="1"/>
    <col min="2" max="2" width="10.85546875" style="2" customWidth="1"/>
    <col min="3" max="3" width="17" customWidth="1"/>
    <col min="4" max="4" width="20.5703125" customWidth="1"/>
    <col min="5" max="5" width="20.285156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</cols>
  <sheetData>
    <row r="1" spans="1:9" hidden="1" x14ac:dyDescent="0.25"/>
    <row r="2" spans="1:9" hidden="1" x14ac:dyDescent="0.25"/>
    <row r="3" spans="1:9" hidden="1" x14ac:dyDescent="0.25"/>
    <row r="4" spans="1:9" hidden="1" x14ac:dyDescent="0.25"/>
    <row r="5" spans="1:9" hidden="1" x14ac:dyDescent="0.25"/>
    <row r="6" spans="1:9" hidden="1" x14ac:dyDescent="0.25"/>
    <row r="7" spans="1:9" ht="44.25" customHeight="1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</v>
      </c>
      <c r="D8" t="s">
        <v>190</v>
      </c>
    </row>
    <row r="9" spans="1:9" x14ac:dyDescent="0.25">
      <c r="G9" s="3" t="s">
        <v>3</v>
      </c>
    </row>
    <row r="10" spans="1:9" ht="45" customHeight="1" x14ac:dyDescent="0.25">
      <c r="A10" s="1" t="s">
        <v>4</v>
      </c>
      <c r="C10" s="132" t="s">
        <v>5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55.5" customHeight="1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7" s="15" customFormat="1" x14ac:dyDescent="0.25">
      <c r="A17" s="12" t="s">
        <v>23</v>
      </c>
      <c r="B17" s="13">
        <v>241</v>
      </c>
      <c r="C17" s="14">
        <f>C19+C27+C71+C74+C78+C83</f>
        <v>0</v>
      </c>
      <c r="D17" s="14">
        <f>D19+D27+D71+D74+D78+D83</f>
        <v>1343694.1199999999</v>
      </c>
      <c r="E17" s="14">
        <f>E19+E27+E71+E74+E78+E83</f>
        <v>1343694.1199999999</v>
      </c>
      <c r="F17" s="14">
        <f>F19+F27+F71+F74+F78+F83</f>
        <v>839762.32000000007</v>
      </c>
      <c r="G17" s="14">
        <f>ROUND(G19+G27+G71+G74+G78+G83,2)</f>
        <v>503931.8</v>
      </c>
    </row>
    <row r="18" spans="1:7" x14ac:dyDescent="0.25">
      <c r="A18" s="16" t="s">
        <v>24</v>
      </c>
      <c r="B18" s="17"/>
      <c r="C18" s="18"/>
      <c r="D18" s="18"/>
      <c r="E18" s="18"/>
      <c r="F18" s="18"/>
      <c r="G18" s="18">
        <f>ROUND(E18-F18, 2)</f>
        <v>0</v>
      </c>
    </row>
    <row r="19" spans="1:7" s="15" customFormat="1" x14ac:dyDescent="0.25">
      <c r="A19" s="19" t="s">
        <v>25</v>
      </c>
      <c r="B19" s="20" t="s">
        <v>26</v>
      </c>
      <c r="C19" s="21">
        <f>C20+C21+C26+C23</f>
        <v>0</v>
      </c>
      <c r="D19" s="21">
        <f>D20+D21+D26+D23</f>
        <v>992774.2</v>
      </c>
      <c r="E19" s="21">
        <f>E20+E21+E26+E23</f>
        <v>992774.2</v>
      </c>
      <c r="F19" s="21">
        <f>F20+F21+F26+F23</f>
        <v>493842.4</v>
      </c>
      <c r="G19" s="21">
        <f>ROUND(G20+G21+G23+G26,2)</f>
        <v>498931.8</v>
      </c>
    </row>
    <row r="20" spans="1:7" x14ac:dyDescent="0.25">
      <c r="A20" s="22" t="s">
        <v>27</v>
      </c>
      <c r="B20" s="17" t="s">
        <v>28</v>
      </c>
      <c r="C20" s="18"/>
      <c r="D20" s="18">
        <f>E20</f>
        <v>590000</v>
      </c>
      <c r="E20" s="18">
        <v>590000</v>
      </c>
      <c r="F20" s="18">
        <v>246340.57</v>
      </c>
      <c r="G20" s="18">
        <f>ROUND(E20-F20, 2)</f>
        <v>343659.43</v>
      </c>
    </row>
    <row r="21" spans="1:7" s="15" customFormat="1" x14ac:dyDescent="0.25">
      <c r="A21" s="19" t="s">
        <v>29</v>
      </c>
      <c r="B21" s="20" t="s">
        <v>30</v>
      </c>
      <c r="C21" s="21">
        <f>C22</f>
        <v>0</v>
      </c>
      <c r="D21" s="21">
        <f>D22</f>
        <v>0</v>
      </c>
      <c r="E21" s="21">
        <f>E22</f>
        <v>0</v>
      </c>
      <c r="F21" s="21">
        <f>F22</f>
        <v>0</v>
      </c>
      <c r="G21" s="18">
        <f>ROUND(E21-F21,2)</f>
        <v>0</v>
      </c>
    </row>
    <row r="22" spans="1:7" x14ac:dyDescent="0.25">
      <c r="A22" s="22" t="s">
        <v>31</v>
      </c>
      <c r="B22" s="17" t="s">
        <v>32</v>
      </c>
      <c r="C22" s="18"/>
      <c r="D22" s="18">
        <f>E22</f>
        <v>0</v>
      </c>
      <c r="E22" s="18"/>
      <c r="F22" s="18"/>
      <c r="G22" s="18">
        <f>ROUND(E22-F22,2)</f>
        <v>0</v>
      </c>
    </row>
    <row r="23" spans="1:7" ht="30" x14ac:dyDescent="0.25">
      <c r="A23" s="22" t="s">
        <v>33</v>
      </c>
      <c r="B23" s="23" t="s">
        <v>34</v>
      </c>
      <c r="C23" s="18"/>
      <c r="D23" s="18">
        <f>E23</f>
        <v>50</v>
      </c>
      <c r="E23" s="18">
        <v>50</v>
      </c>
      <c r="F23" s="18">
        <v>0</v>
      </c>
      <c r="G23" s="18">
        <f>ROUND(E23-F23, 2)</f>
        <v>50</v>
      </c>
    </row>
    <row r="24" spans="1:7" ht="45" x14ac:dyDescent="0.25">
      <c r="A24" s="22" t="s">
        <v>35</v>
      </c>
      <c r="B24" s="20" t="s">
        <v>36</v>
      </c>
      <c r="C24" s="18"/>
      <c r="D24" s="18">
        <f>E24</f>
        <v>0</v>
      </c>
      <c r="E24" s="18"/>
      <c r="F24" s="18"/>
      <c r="G24" s="18">
        <f>ROUND(E24-F24,2)</f>
        <v>0</v>
      </c>
    </row>
    <row r="25" spans="1:7" ht="45" x14ac:dyDescent="0.25">
      <c r="A25" s="22" t="s">
        <v>37</v>
      </c>
      <c r="B25" s="20" t="s">
        <v>38</v>
      </c>
      <c r="C25" s="18"/>
      <c r="D25" s="18">
        <f>E25</f>
        <v>0</v>
      </c>
      <c r="E25" s="18"/>
      <c r="F25" s="18"/>
      <c r="G25" s="18">
        <f>ROUND(E25-F25, 2)</f>
        <v>0</v>
      </c>
    </row>
    <row r="26" spans="1:7" s="15" customFormat="1" x14ac:dyDescent="0.25">
      <c r="A26" s="19" t="s">
        <v>39</v>
      </c>
      <c r="B26" s="20" t="s">
        <v>40</v>
      </c>
      <c r="C26" s="21"/>
      <c r="D26" s="18">
        <f>E26</f>
        <v>402724.2</v>
      </c>
      <c r="E26" s="21">
        <v>402724.2</v>
      </c>
      <c r="F26" s="21">
        <v>247501.83</v>
      </c>
      <c r="G26" s="18">
        <f>ROUND(E26-F26,2)</f>
        <v>155222.37</v>
      </c>
    </row>
    <row r="27" spans="1:7" x14ac:dyDescent="0.25">
      <c r="A27" s="22" t="s">
        <v>41</v>
      </c>
      <c r="B27" s="17" t="s">
        <v>42</v>
      </c>
      <c r="C27" s="18">
        <f>C28+C29+C30+C39+C40+C58+C63</f>
        <v>0</v>
      </c>
      <c r="D27" s="18">
        <f>D28+D29+D30+D39+D40+D58+D63</f>
        <v>202393.2</v>
      </c>
      <c r="E27" s="18">
        <f>E28+E29+E30+E39+E40+E58+E63</f>
        <v>202393.2</v>
      </c>
      <c r="F27" s="18">
        <f>F28+F29+F30+F39+F40+F58+F63</f>
        <v>197393.2</v>
      </c>
      <c r="G27" s="18">
        <f>ROUND(G28+G29+G30+G63+G39+G40+G58,2)</f>
        <v>5000</v>
      </c>
    </row>
    <row r="28" spans="1:7" x14ac:dyDescent="0.25">
      <c r="A28" s="22" t="s">
        <v>43</v>
      </c>
      <c r="B28" s="17" t="s">
        <v>44</v>
      </c>
      <c r="C28" s="18"/>
      <c r="D28" s="18">
        <f>E28</f>
        <v>5000</v>
      </c>
      <c r="E28" s="18">
        <v>5000</v>
      </c>
      <c r="F28" s="18"/>
      <c r="G28" s="18">
        <f>ROUND(E28-F28,2)</f>
        <v>5000</v>
      </c>
    </row>
    <row r="29" spans="1:7" x14ac:dyDescent="0.25">
      <c r="A29" s="22" t="s">
        <v>45</v>
      </c>
      <c r="B29" s="17" t="s">
        <v>46</v>
      </c>
      <c r="C29" s="18"/>
      <c r="D29" s="18">
        <f>E29</f>
        <v>0</v>
      </c>
      <c r="E29" s="18"/>
      <c r="F29" s="18"/>
      <c r="G29" s="18">
        <f>ROUND(E29-F29, 2)</f>
        <v>0</v>
      </c>
    </row>
    <row r="30" spans="1:7" s="15" customFormat="1" x14ac:dyDescent="0.25">
      <c r="A30" s="19" t="s">
        <v>47</v>
      </c>
      <c r="B30" s="20" t="s">
        <v>48</v>
      </c>
      <c r="C30" s="21"/>
      <c r="D30" s="21">
        <f>D31+D36</f>
        <v>165707.20000000001</v>
      </c>
      <c r="E30" s="21">
        <f>E31+E36</f>
        <v>165707.20000000001</v>
      </c>
      <c r="F30" s="21">
        <f>F31+F36</f>
        <v>165707.20000000001</v>
      </c>
      <c r="G30" s="21">
        <f>ROUND(G31+G36,2)</f>
        <v>0</v>
      </c>
    </row>
    <row r="31" spans="1:7" ht="30" x14ac:dyDescent="0.25">
      <c r="A31" s="22" t="s">
        <v>49</v>
      </c>
      <c r="B31" s="17" t="s">
        <v>50</v>
      </c>
      <c r="C31" s="18">
        <f>C32+C33+C34+C35</f>
        <v>0</v>
      </c>
      <c r="D31" s="18">
        <f>D32+D33+D34+D35</f>
        <v>165707.20000000001</v>
      </c>
      <c r="E31" s="18">
        <f>E32+E33+E34+E35</f>
        <v>165707.20000000001</v>
      </c>
      <c r="F31" s="18">
        <f>F32+F33+F34+F35</f>
        <v>165707.20000000001</v>
      </c>
      <c r="G31" s="18">
        <f>ROUND(G32+G33+G34+G35, 2)</f>
        <v>0</v>
      </c>
    </row>
    <row r="32" spans="1:7" x14ac:dyDescent="0.25">
      <c r="A32" s="22" t="s">
        <v>51</v>
      </c>
      <c r="B32" s="17" t="s">
        <v>52</v>
      </c>
      <c r="C32" s="18"/>
      <c r="D32" s="18">
        <f>E32</f>
        <v>110494.21</v>
      </c>
      <c r="E32" s="18">
        <v>110494.21</v>
      </c>
      <c r="F32" s="18">
        <v>110494.21</v>
      </c>
      <c r="G32" s="18">
        <f>ROUND(E32-F32, 2)</f>
        <v>0</v>
      </c>
    </row>
    <row r="33" spans="1:7" x14ac:dyDescent="0.25">
      <c r="A33" s="22" t="s">
        <v>53</v>
      </c>
      <c r="B33" s="17" t="s">
        <v>54</v>
      </c>
      <c r="C33" s="18"/>
      <c r="D33" s="18">
        <f>E33</f>
        <v>0</v>
      </c>
      <c r="E33" s="18"/>
      <c r="F33" s="18"/>
      <c r="G33" s="18">
        <f>ROUND(E33-F33, 2)</f>
        <v>0</v>
      </c>
    </row>
    <row r="34" spans="1:7" x14ac:dyDescent="0.25">
      <c r="A34" s="22" t="s">
        <v>55</v>
      </c>
      <c r="B34" s="17" t="s">
        <v>56</v>
      </c>
      <c r="C34" s="18"/>
      <c r="D34" s="18">
        <f>E34</f>
        <v>44987.15</v>
      </c>
      <c r="E34" s="18">
        <v>44987.15</v>
      </c>
      <c r="F34" s="18">
        <v>44987.15</v>
      </c>
      <c r="G34" s="18">
        <f>ROUND(E34-F34, 2)</f>
        <v>0</v>
      </c>
    </row>
    <row r="35" spans="1:7" x14ac:dyDescent="0.25">
      <c r="A35" s="22" t="s">
        <v>57</v>
      </c>
      <c r="B35" s="17" t="s">
        <v>58</v>
      </c>
      <c r="C35" s="18"/>
      <c r="D35" s="18">
        <f>E35</f>
        <v>10225.84</v>
      </c>
      <c r="E35" s="18">
        <v>10225.84</v>
      </c>
      <c r="F35" s="18">
        <v>10225.84</v>
      </c>
      <c r="G35" s="18">
        <f>ROUND(E35-F35, 2)</f>
        <v>0</v>
      </c>
    </row>
    <row r="36" spans="1:7" s="15" customFormat="1" x14ac:dyDescent="0.25">
      <c r="A36" s="19" t="s">
        <v>59</v>
      </c>
      <c r="B36" s="20" t="s">
        <v>60</v>
      </c>
      <c r="C36" s="21">
        <f>C37+C38</f>
        <v>0</v>
      </c>
      <c r="D36" s="21">
        <f>D37+D38</f>
        <v>0</v>
      </c>
      <c r="E36" s="21">
        <f>E37+E38</f>
        <v>0</v>
      </c>
      <c r="F36" s="21">
        <f>F37+F38</f>
        <v>0</v>
      </c>
      <c r="G36" s="21">
        <f>ROUND(G37+G38, 2)</f>
        <v>0</v>
      </c>
    </row>
    <row r="37" spans="1:7" x14ac:dyDescent="0.25">
      <c r="A37" s="22" t="s">
        <v>61</v>
      </c>
      <c r="B37" s="17" t="s">
        <v>62</v>
      </c>
      <c r="C37" s="18"/>
      <c r="D37" s="18">
        <f>E37</f>
        <v>0</v>
      </c>
      <c r="E37" s="18"/>
      <c r="F37" s="18"/>
      <c r="G37" s="18">
        <f>ROUND(E37-F37, 2)</f>
        <v>0</v>
      </c>
    </row>
    <row r="38" spans="1:7" x14ac:dyDescent="0.25">
      <c r="A38" s="22" t="s">
        <v>63</v>
      </c>
      <c r="B38" s="17" t="s">
        <v>64</v>
      </c>
      <c r="C38" s="18"/>
      <c r="D38" s="18">
        <f>E38</f>
        <v>0</v>
      </c>
      <c r="E38" s="18"/>
      <c r="F38" s="18"/>
      <c r="G38" s="18">
        <f>ROUND(E38-F38, 2)</f>
        <v>0</v>
      </c>
    </row>
    <row r="39" spans="1:7" s="15" customFormat="1" x14ac:dyDescent="0.25">
      <c r="A39" s="19" t="s">
        <v>65</v>
      </c>
      <c r="B39" s="20" t="s">
        <v>66</v>
      </c>
      <c r="C39" s="21"/>
      <c r="D39" s="18">
        <f>E39</f>
        <v>0</v>
      </c>
      <c r="E39" s="21"/>
      <c r="F39" s="21"/>
      <c r="G39" s="18">
        <f>ROUND(E39-F39, 2)</f>
        <v>0</v>
      </c>
    </row>
    <row r="40" spans="1:7" s="15" customFormat="1" x14ac:dyDescent="0.25">
      <c r="A40" s="19" t="s">
        <v>67</v>
      </c>
      <c r="B40" s="20" t="s">
        <v>68</v>
      </c>
      <c r="C40" s="21">
        <f>C41+C42+C48+C49+C50+C55+C56+C57</f>
        <v>0</v>
      </c>
      <c r="D40" s="21">
        <f>D41+D42+D48+D49+D50+D55+D56+D57</f>
        <v>12630</v>
      </c>
      <c r="E40" s="21">
        <f>E41+E42+E48+E49+E50+E55+E56+E57</f>
        <v>12630</v>
      </c>
      <c r="F40" s="21">
        <f>F41+F42+F48+F49+F50+F55+F56+F57</f>
        <v>12630</v>
      </c>
      <c r="G40" s="21">
        <f>ROUND(G41+G42+G48+G49+G50+G55+G56+G57, 2)</f>
        <v>0</v>
      </c>
    </row>
    <row r="41" spans="1:7" ht="30" x14ac:dyDescent="0.25">
      <c r="A41" s="22" t="s">
        <v>69</v>
      </c>
      <c r="B41" s="17" t="s">
        <v>70</v>
      </c>
      <c r="C41" s="18"/>
      <c r="D41" s="18">
        <f>E41</f>
        <v>5640</v>
      </c>
      <c r="E41" s="18">
        <v>5640</v>
      </c>
      <c r="F41" s="18">
        <v>5640</v>
      </c>
      <c r="G41" s="18">
        <f>ROUND(E41-F41, 2)</f>
        <v>0</v>
      </c>
    </row>
    <row r="42" spans="1:7" x14ac:dyDescent="0.25">
      <c r="A42" s="24" t="s">
        <v>71</v>
      </c>
      <c r="B42" s="17" t="s">
        <v>72</v>
      </c>
      <c r="C42" s="18">
        <f>SUM(C43:C47)</f>
        <v>0</v>
      </c>
      <c r="D42" s="18">
        <f>SUM(D43:D47)</f>
        <v>0</v>
      </c>
      <c r="E42" s="18">
        <f>SUM(E43:E47)</f>
        <v>0</v>
      </c>
      <c r="F42" s="18">
        <f>SUM(F43:F47)</f>
        <v>0</v>
      </c>
      <c r="G42" s="18">
        <f>ROUND(G43+G44+G45+G46+G47, 2)</f>
        <v>0</v>
      </c>
    </row>
    <row r="43" spans="1:7" x14ac:dyDescent="0.25">
      <c r="A43" s="22" t="s">
        <v>73</v>
      </c>
      <c r="B43" s="17" t="s">
        <v>74</v>
      </c>
      <c r="C43" s="18"/>
      <c r="D43" s="18">
        <f t="shared" ref="D43:D49" si="0">E43</f>
        <v>0</v>
      </c>
      <c r="E43" s="18"/>
      <c r="F43" s="18"/>
      <c r="G43" s="18">
        <f t="shared" ref="G43:G49" si="1">ROUND(E43-F43, 2)</f>
        <v>0</v>
      </c>
    </row>
    <row r="44" spans="1:7" x14ac:dyDescent="0.25">
      <c r="A44" s="22" t="s">
        <v>75</v>
      </c>
      <c r="B44" s="17" t="s">
        <v>76</v>
      </c>
      <c r="C44" s="18"/>
      <c r="D44" s="18">
        <f t="shared" si="0"/>
        <v>0</v>
      </c>
      <c r="E44" s="18"/>
      <c r="F44" s="18"/>
      <c r="G44" s="18">
        <f t="shared" si="1"/>
        <v>0</v>
      </c>
    </row>
    <row r="45" spans="1:7" x14ac:dyDescent="0.25">
      <c r="A45" s="22" t="s">
        <v>77</v>
      </c>
      <c r="B45" s="17" t="s">
        <v>78</v>
      </c>
      <c r="C45" s="18"/>
      <c r="D45" s="18">
        <f t="shared" si="0"/>
        <v>0</v>
      </c>
      <c r="E45" s="18"/>
      <c r="F45" s="18"/>
      <c r="G45" s="18">
        <f t="shared" si="1"/>
        <v>0</v>
      </c>
    </row>
    <row r="46" spans="1:7" x14ac:dyDescent="0.25">
      <c r="A46" s="22" t="s">
        <v>79</v>
      </c>
      <c r="B46" s="17" t="s">
        <v>80</v>
      </c>
      <c r="C46" s="18"/>
      <c r="D46" s="18">
        <f t="shared" si="0"/>
        <v>0</v>
      </c>
      <c r="E46" s="18"/>
      <c r="F46" s="18"/>
      <c r="G46" s="18">
        <f t="shared" si="1"/>
        <v>0</v>
      </c>
    </row>
    <row r="47" spans="1:7" x14ac:dyDescent="0.25">
      <c r="A47" s="22" t="s">
        <v>81</v>
      </c>
      <c r="B47" s="17" t="s">
        <v>82</v>
      </c>
      <c r="C47" s="18"/>
      <c r="D47" s="18">
        <f t="shared" si="0"/>
        <v>0</v>
      </c>
      <c r="E47" s="18"/>
      <c r="F47" s="18"/>
      <c r="G47" s="18">
        <f t="shared" si="1"/>
        <v>0</v>
      </c>
    </row>
    <row r="48" spans="1:7" ht="30" x14ac:dyDescent="0.25">
      <c r="A48" s="22" t="s">
        <v>83</v>
      </c>
      <c r="B48" s="17" t="s">
        <v>84</v>
      </c>
      <c r="C48" s="18"/>
      <c r="D48" s="18">
        <f t="shared" si="0"/>
        <v>0</v>
      </c>
      <c r="E48" s="18"/>
      <c r="F48" s="18"/>
      <c r="G48" s="18">
        <f t="shared" si="1"/>
        <v>0</v>
      </c>
    </row>
    <row r="49" spans="1:7" x14ac:dyDescent="0.25">
      <c r="A49" s="22" t="s">
        <v>85</v>
      </c>
      <c r="B49" s="17" t="s">
        <v>86</v>
      </c>
      <c r="C49" s="18"/>
      <c r="D49" s="18">
        <f t="shared" si="0"/>
        <v>0</v>
      </c>
      <c r="E49" s="18"/>
      <c r="F49" s="18"/>
      <c r="G49" s="18">
        <f t="shared" si="1"/>
        <v>0</v>
      </c>
    </row>
    <row r="50" spans="1:7" s="27" customFormat="1" x14ac:dyDescent="0.25">
      <c r="A50" s="24" t="s">
        <v>87</v>
      </c>
      <c r="B50" s="25" t="s">
        <v>88</v>
      </c>
      <c r="C50" s="26">
        <f>SUM(C51:C54)</f>
        <v>0</v>
      </c>
      <c r="D50" s="26">
        <f>SUM(D51:D54)</f>
        <v>6990</v>
      </c>
      <c r="E50" s="26">
        <f>SUM(E51:E54)</f>
        <v>6990</v>
      </c>
      <c r="F50" s="26">
        <f>SUM(F51:F54)</f>
        <v>6990</v>
      </c>
      <c r="G50" s="26">
        <f>ROUND(G51+G52+G53+G54, 2)</f>
        <v>0</v>
      </c>
    </row>
    <row r="51" spans="1:7" ht="30" x14ac:dyDescent="0.25">
      <c r="A51" s="22" t="s">
        <v>89</v>
      </c>
      <c r="B51" s="17" t="s">
        <v>90</v>
      </c>
      <c r="C51" s="18"/>
      <c r="D51" s="18">
        <f t="shared" ref="D51:D57" si="2">E51</f>
        <v>5490</v>
      </c>
      <c r="E51" s="18">
        <v>5490</v>
      </c>
      <c r="F51" s="18">
        <v>5490</v>
      </c>
      <c r="G51" s="18">
        <f>ROUND(E51-F51, 2)</f>
        <v>0</v>
      </c>
    </row>
    <row r="52" spans="1:7" ht="30" x14ac:dyDescent="0.25">
      <c r="A52" s="22" t="s">
        <v>91</v>
      </c>
      <c r="B52" s="17" t="s">
        <v>92</v>
      </c>
      <c r="C52" s="18"/>
      <c r="D52" s="18">
        <f t="shared" si="2"/>
        <v>0</v>
      </c>
      <c r="E52" s="18"/>
      <c r="F52" s="18"/>
      <c r="G52" s="18">
        <f>ROUND(E52-F52,2)</f>
        <v>0</v>
      </c>
    </row>
    <row r="53" spans="1:7" x14ac:dyDescent="0.25">
      <c r="A53" s="22" t="s">
        <v>93</v>
      </c>
      <c r="B53" s="17" t="s">
        <v>94</v>
      </c>
      <c r="C53" s="18"/>
      <c r="D53" s="18">
        <f t="shared" si="2"/>
        <v>0</v>
      </c>
      <c r="E53" s="18"/>
      <c r="F53" s="18"/>
      <c r="G53" s="18">
        <f>ROUND(E53-F53, 2)</f>
        <v>0</v>
      </c>
    </row>
    <row r="54" spans="1:7" x14ac:dyDescent="0.25">
      <c r="A54" s="22" t="s">
        <v>95</v>
      </c>
      <c r="B54" s="17" t="s">
        <v>96</v>
      </c>
      <c r="C54" s="18"/>
      <c r="D54" s="18">
        <f t="shared" si="2"/>
        <v>1500</v>
      </c>
      <c r="E54" s="18">
        <v>1500</v>
      </c>
      <c r="F54" s="18">
        <v>1500</v>
      </c>
      <c r="G54" s="18">
        <f>ROUND(E54-F54, 2)</f>
        <v>0</v>
      </c>
    </row>
    <row r="55" spans="1:7" x14ac:dyDescent="0.25">
      <c r="A55" s="22" t="s">
        <v>97</v>
      </c>
      <c r="B55" s="17" t="s">
        <v>98</v>
      </c>
      <c r="C55" s="18"/>
      <c r="D55" s="18">
        <f t="shared" si="2"/>
        <v>0</v>
      </c>
      <c r="E55" s="18"/>
      <c r="F55" s="18"/>
      <c r="G55" s="18">
        <f>ROUND(E55-F55, 2)</f>
        <v>0</v>
      </c>
    </row>
    <row r="56" spans="1:7" x14ac:dyDescent="0.25">
      <c r="A56" s="22" t="s">
        <v>99</v>
      </c>
      <c r="B56" s="17" t="s">
        <v>100</v>
      </c>
      <c r="C56" s="18"/>
      <c r="D56" s="18">
        <f t="shared" si="2"/>
        <v>0</v>
      </c>
      <c r="E56" s="18"/>
      <c r="F56" s="18"/>
      <c r="G56" s="18">
        <f>ROUND(E56-F56, 2)</f>
        <v>0</v>
      </c>
    </row>
    <row r="57" spans="1:7" x14ac:dyDescent="0.25">
      <c r="A57" s="22" t="s">
        <v>101</v>
      </c>
      <c r="B57" s="17" t="s">
        <v>102</v>
      </c>
      <c r="C57" s="18"/>
      <c r="D57" s="18">
        <f t="shared" si="2"/>
        <v>0</v>
      </c>
      <c r="E57" s="18"/>
      <c r="F57" s="18"/>
      <c r="G57" s="18">
        <f>ROUND(E57-F57, 2)</f>
        <v>0</v>
      </c>
    </row>
    <row r="58" spans="1:7" s="15" customFormat="1" x14ac:dyDescent="0.25">
      <c r="A58" s="19" t="s">
        <v>103</v>
      </c>
      <c r="B58" s="20" t="s">
        <v>104</v>
      </c>
      <c r="C58" s="21">
        <f>C59+C62+C64+C65+C66+C67+C70</f>
        <v>0</v>
      </c>
      <c r="D58" s="21">
        <f>D59+D62+D64+D65+D66+D67+D70</f>
        <v>19056</v>
      </c>
      <c r="E58" s="21">
        <f>E59+E62+E64+E65+E66+E67+E70</f>
        <v>19056</v>
      </c>
      <c r="F58" s="21">
        <f>F59+F62+F64+F65+F66+F67+F70</f>
        <v>19056</v>
      </c>
      <c r="G58" s="21">
        <f>ROUND(G59+G62+G64+G65+G66+G67+G70,2)</f>
        <v>0</v>
      </c>
    </row>
    <row r="59" spans="1:7" ht="38.25" x14ac:dyDescent="0.25">
      <c r="A59" s="28" t="s">
        <v>105</v>
      </c>
      <c r="B59" s="17" t="s">
        <v>106</v>
      </c>
      <c r="C59" s="18">
        <f>SUM(C60:C61)</f>
        <v>0</v>
      </c>
      <c r="D59" s="18">
        <f>SUM(D60:D61)</f>
        <v>0</v>
      </c>
      <c r="E59" s="18">
        <f>SUM(E60:E61)</f>
        <v>0</v>
      </c>
      <c r="F59" s="18">
        <f>SUM(F60:F61)</f>
        <v>0</v>
      </c>
      <c r="G59" s="18">
        <f>ROUND(G60+G61, 2)</f>
        <v>0</v>
      </c>
    </row>
    <row r="60" spans="1:7" x14ac:dyDescent="0.25">
      <c r="A60" s="22" t="s">
        <v>107</v>
      </c>
      <c r="B60" s="17" t="s">
        <v>108</v>
      </c>
      <c r="C60" s="18"/>
      <c r="D60" s="18">
        <f t="shared" ref="D60:D66" si="3">E60</f>
        <v>0</v>
      </c>
      <c r="E60" s="18"/>
      <c r="F60" s="18"/>
      <c r="G60" s="18">
        <f t="shared" ref="G60:G65" si="4">ROUND(E60-F60, 2)</f>
        <v>0</v>
      </c>
    </row>
    <row r="61" spans="1:7" x14ac:dyDescent="0.25">
      <c r="A61" s="22" t="s">
        <v>109</v>
      </c>
      <c r="B61" s="17" t="s">
        <v>110</v>
      </c>
      <c r="C61" s="18"/>
      <c r="D61" s="18">
        <f t="shared" si="3"/>
        <v>0</v>
      </c>
      <c r="E61" s="18"/>
      <c r="F61" s="18"/>
      <c r="G61" s="18">
        <f t="shared" si="4"/>
        <v>0</v>
      </c>
    </row>
    <row r="62" spans="1:7" x14ac:dyDescent="0.25">
      <c r="A62" s="22" t="s">
        <v>111</v>
      </c>
      <c r="B62" s="17" t="s">
        <v>112</v>
      </c>
      <c r="C62" s="18"/>
      <c r="D62" s="18">
        <f t="shared" si="3"/>
        <v>0</v>
      </c>
      <c r="E62" s="18"/>
      <c r="F62" s="18"/>
      <c r="G62" s="18">
        <f t="shared" si="4"/>
        <v>0</v>
      </c>
    </row>
    <row r="63" spans="1:7" x14ac:dyDescent="0.25">
      <c r="A63" s="22" t="s">
        <v>113</v>
      </c>
      <c r="B63" s="20" t="s">
        <v>114</v>
      </c>
      <c r="C63" s="18"/>
      <c r="D63" s="18">
        <f t="shared" si="3"/>
        <v>0</v>
      </c>
      <c r="E63" s="18"/>
      <c r="F63" s="18"/>
      <c r="G63" s="18">
        <f t="shared" si="4"/>
        <v>0</v>
      </c>
    </row>
    <row r="64" spans="1:7" x14ac:dyDescent="0.25">
      <c r="A64" s="22" t="s">
        <v>115</v>
      </c>
      <c r="B64" s="17" t="s">
        <v>116</v>
      </c>
      <c r="C64" s="18"/>
      <c r="D64" s="18">
        <f t="shared" si="3"/>
        <v>18556</v>
      </c>
      <c r="E64" s="18">
        <v>18556</v>
      </c>
      <c r="F64" s="18">
        <v>18556</v>
      </c>
      <c r="G64" s="18">
        <f t="shared" si="4"/>
        <v>0</v>
      </c>
    </row>
    <row r="65" spans="1:7" x14ac:dyDescent="0.25">
      <c r="A65" s="22" t="s">
        <v>117</v>
      </c>
      <c r="B65" s="17" t="s">
        <v>118</v>
      </c>
      <c r="C65" s="18"/>
      <c r="D65" s="18">
        <f t="shared" si="3"/>
        <v>0</v>
      </c>
      <c r="E65" s="18"/>
      <c r="F65" s="18"/>
      <c r="G65" s="18">
        <f t="shared" si="4"/>
        <v>0</v>
      </c>
    </row>
    <row r="66" spans="1:7" s="15" customFormat="1" ht="30" x14ac:dyDescent="0.25">
      <c r="A66" s="19" t="s">
        <v>119</v>
      </c>
      <c r="B66" s="20" t="s">
        <v>120</v>
      </c>
      <c r="C66" s="21"/>
      <c r="D66" s="18">
        <f t="shared" si="3"/>
        <v>0</v>
      </c>
      <c r="E66" s="21"/>
      <c r="F66" s="21"/>
      <c r="G66" s="18">
        <f>ROUND(E66-F66,2)</f>
        <v>0</v>
      </c>
    </row>
    <row r="67" spans="1:7" s="27" customFormat="1" x14ac:dyDescent="0.25">
      <c r="A67" s="24" t="s">
        <v>121</v>
      </c>
      <c r="B67" s="25" t="s">
        <v>122</v>
      </c>
      <c r="C67" s="26">
        <f>SUM(C68:C69)</f>
        <v>0</v>
      </c>
      <c r="D67" s="26">
        <f>SUM(D68:D69)</f>
        <v>500</v>
      </c>
      <c r="E67" s="26">
        <f>SUM(E68:E69)</f>
        <v>500</v>
      </c>
      <c r="F67" s="26">
        <f>SUM(F68:F69)</f>
        <v>500</v>
      </c>
      <c r="G67" s="26">
        <f>ROUND(G68+G69, 2)</f>
        <v>0</v>
      </c>
    </row>
    <row r="68" spans="1:7" x14ac:dyDescent="0.25">
      <c r="A68" s="22" t="s">
        <v>123</v>
      </c>
      <c r="B68" s="17" t="s">
        <v>124</v>
      </c>
      <c r="C68" s="18"/>
      <c r="D68" s="18">
        <f>E68</f>
        <v>0</v>
      </c>
      <c r="E68" s="18"/>
      <c r="F68" s="18"/>
      <c r="G68" s="29">
        <f>ROUND(E68-F68, 2)</f>
        <v>0</v>
      </c>
    </row>
    <row r="69" spans="1:7" x14ac:dyDescent="0.25">
      <c r="A69" s="22" t="s">
        <v>125</v>
      </c>
      <c r="B69" s="17" t="s">
        <v>126</v>
      </c>
      <c r="C69" s="18"/>
      <c r="D69" s="18">
        <f>E69</f>
        <v>500</v>
      </c>
      <c r="E69" s="18">
        <v>500</v>
      </c>
      <c r="F69" s="18">
        <v>500</v>
      </c>
      <c r="G69" s="29">
        <f>ROUND(E69-F69, 2)</f>
        <v>0</v>
      </c>
    </row>
    <row r="70" spans="1:7" x14ac:dyDescent="0.25">
      <c r="A70" s="22" t="s">
        <v>127</v>
      </c>
      <c r="B70" s="17" t="s">
        <v>128</v>
      </c>
      <c r="C70" s="18"/>
      <c r="D70" s="18">
        <f>E70</f>
        <v>0</v>
      </c>
      <c r="E70" s="18"/>
      <c r="F70" s="18"/>
      <c r="G70" s="29">
        <f>ROUND(E70-F70, 2)</f>
        <v>0</v>
      </c>
    </row>
    <row r="71" spans="1:7" s="15" customFormat="1" x14ac:dyDescent="0.25">
      <c r="A71" s="19" t="s">
        <v>129</v>
      </c>
      <c r="B71" s="20" t="s">
        <v>130</v>
      </c>
      <c r="C71" s="21">
        <f>C72</f>
        <v>0</v>
      </c>
      <c r="D71" s="21">
        <f>D72</f>
        <v>0</v>
      </c>
      <c r="E71" s="21">
        <f>E72</f>
        <v>0</v>
      </c>
      <c r="F71" s="21">
        <f>F72</f>
        <v>0</v>
      </c>
      <c r="G71" s="21">
        <f>ROUND(G72, 2)</f>
        <v>0</v>
      </c>
    </row>
    <row r="72" spans="1:7" s="15" customFormat="1" ht="30" x14ac:dyDescent="0.25">
      <c r="A72" s="19" t="s">
        <v>131</v>
      </c>
      <c r="B72" s="20" t="s">
        <v>132</v>
      </c>
      <c r="C72" s="21">
        <f>SUM(C73:C73)</f>
        <v>0</v>
      </c>
      <c r="D72" s="21">
        <f>SUM(D73:D73)</f>
        <v>0</v>
      </c>
      <c r="E72" s="21">
        <f>SUM(E73:E73)</f>
        <v>0</v>
      </c>
      <c r="F72" s="21">
        <f>SUM(F73:F73)</f>
        <v>0</v>
      </c>
      <c r="G72" s="21">
        <f>ROUND(G73, 2)</f>
        <v>0</v>
      </c>
    </row>
    <row r="73" spans="1:7" x14ac:dyDescent="0.25">
      <c r="A73" s="22" t="s">
        <v>133</v>
      </c>
      <c r="B73" s="17" t="s">
        <v>134</v>
      </c>
      <c r="C73" s="18"/>
      <c r="D73" s="18">
        <f>E73</f>
        <v>0</v>
      </c>
      <c r="E73" s="18"/>
      <c r="F73" s="18"/>
      <c r="G73" s="18">
        <f>ROUND(E73-F73, 2)</f>
        <v>0</v>
      </c>
    </row>
    <row r="74" spans="1:7" s="15" customFormat="1" x14ac:dyDescent="0.25">
      <c r="A74" s="19" t="s">
        <v>135</v>
      </c>
      <c r="B74" s="20" t="s">
        <v>136</v>
      </c>
      <c r="C74" s="21"/>
      <c r="D74" s="18">
        <f>E74</f>
        <v>0</v>
      </c>
      <c r="E74" s="21"/>
      <c r="F74" s="21"/>
      <c r="G74" s="18">
        <f>ROUND(E74-F74, 2)</f>
        <v>0</v>
      </c>
    </row>
    <row r="75" spans="1:7" s="15" customFormat="1" x14ac:dyDescent="0.25">
      <c r="A75" s="19" t="s">
        <v>137</v>
      </c>
      <c r="B75" s="20" t="s">
        <v>138</v>
      </c>
      <c r="C75" s="21"/>
      <c r="D75" s="18">
        <f>E75</f>
        <v>0</v>
      </c>
      <c r="E75" s="21"/>
      <c r="F75" s="21"/>
      <c r="G75" s="18">
        <f>ROUND(E75-F75, 2)</f>
        <v>0</v>
      </c>
    </row>
    <row r="76" spans="1:7" x14ac:dyDescent="0.25">
      <c r="A76" s="22" t="s">
        <v>139</v>
      </c>
      <c r="B76" s="17" t="s">
        <v>140</v>
      </c>
      <c r="C76" s="18"/>
      <c r="D76" s="18">
        <f>E76</f>
        <v>0</v>
      </c>
      <c r="E76" s="18"/>
      <c r="F76" s="18"/>
      <c r="G76" s="18">
        <f>ROUND(E76-F76, 2)</f>
        <v>0</v>
      </c>
    </row>
    <row r="77" spans="1:7" x14ac:dyDescent="0.25">
      <c r="A77" s="22" t="s">
        <v>141</v>
      </c>
      <c r="B77" s="17" t="s">
        <v>142</v>
      </c>
      <c r="C77" s="18"/>
      <c r="D77" s="18">
        <f>E77</f>
        <v>0</v>
      </c>
      <c r="E77" s="18"/>
      <c r="F77" s="18"/>
      <c r="G77" s="18">
        <f>ROUND(E77-F77, 2)</f>
        <v>0</v>
      </c>
    </row>
    <row r="78" spans="1:7" s="15" customFormat="1" x14ac:dyDescent="0.25">
      <c r="A78" s="19" t="s">
        <v>143</v>
      </c>
      <c r="B78" s="20" t="s">
        <v>144</v>
      </c>
      <c r="C78" s="21">
        <f>ROUND(C79+C80+C81+C82,2)</f>
        <v>0</v>
      </c>
      <c r="D78" s="21">
        <f>ROUND(D79+D80+D81+D82,2)</f>
        <v>136779.51999999999</v>
      </c>
      <c r="E78" s="21">
        <f>ROUND(E79+E80+E81+E82,2)</f>
        <v>136779.51999999999</v>
      </c>
      <c r="F78" s="21">
        <f>ROUND(F79+F80+F81+F82,2)</f>
        <v>136779.51999999999</v>
      </c>
      <c r="G78" s="30">
        <f>ROUND(G79+G80+G81+G82,2)</f>
        <v>0</v>
      </c>
    </row>
    <row r="79" spans="1:7" x14ac:dyDescent="0.25">
      <c r="A79" s="22" t="s">
        <v>145</v>
      </c>
      <c r="B79" s="17" t="s">
        <v>146</v>
      </c>
      <c r="C79" s="18"/>
      <c r="D79" s="18">
        <f>E79</f>
        <v>136779.51999999999</v>
      </c>
      <c r="E79" s="18">
        <v>136779.51999999999</v>
      </c>
      <c r="F79" s="18">
        <v>136779.51999999999</v>
      </c>
      <c r="G79" s="18">
        <f>ROUND(E79-F79,2)</f>
        <v>0</v>
      </c>
    </row>
    <row r="80" spans="1:7" x14ac:dyDescent="0.25">
      <c r="A80" s="22" t="s">
        <v>147</v>
      </c>
      <c r="B80" s="17" t="s">
        <v>148</v>
      </c>
      <c r="C80" s="18"/>
      <c r="D80" s="18">
        <f>E80</f>
        <v>0</v>
      </c>
      <c r="E80" s="18"/>
      <c r="F80" s="18"/>
      <c r="G80" s="18">
        <f>ROUND(E80-F80, 2)</f>
        <v>0</v>
      </c>
    </row>
    <row r="81" spans="1:7" x14ac:dyDescent="0.25">
      <c r="A81" s="22" t="s">
        <v>149</v>
      </c>
      <c r="B81" s="17" t="s">
        <v>150</v>
      </c>
      <c r="C81" s="18"/>
      <c r="D81" s="18">
        <f>E81</f>
        <v>0</v>
      </c>
      <c r="E81" s="18"/>
      <c r="F81" s="18"/>
      <c r="G81" s="18">
        <f>ROUND(E81-F81, 2)</f>
        <v>0</v>
      </c>
    </row>
    <row r="82" spans="1:7" x14ac:dyDescent="0.25">
      <c r="A82" s="22" t="s">
        <v>151</v>
      </c>
      <c r="B82" s="17" t="s">
        <v>152</v>
      </c>
      <c r="C82" s="18"/>
      <c r="D82" s="18">
        <f>E82</f>
        <v>0</v>
      </c>
      <c r="E82" s="18"/>
      <c r="F82" s="18"/>
      <c r="G82" s="18">
        <f>ROUND(E82-F82, 2)</f>
        <v>0</v>
      </c>
    </row>
    <row r="83" spans="1:7" s="15" customFormat="1" x14ac:dyDescent="0.25">
      <c r="A83" s="19" t="s">
        <v>153</v>
      </c>
      <c r="B83" s="20" t="s">
        <v>154</v>
      </c>
      <c r="C83" s="21">
        <f>C84+C86+C24+C25</f>
        <v>0</v>
      </c>
      <c r="D83" s="21">
        <f>D84+D86+D24+D25</f>
        <v>11747.2</v>
      </c>
      <c r="E83" s="21">
        <f>E84+E86+E24+E25</f>
        <v>11747.2</v>
      </c>
      <c r="F83" s="21">
        <f>F84+F86+F24+F25</f>
        <v>11747.2</v>
      </c>
      <c r="G83" s="21">
        <f>ROUND(G84+G24+G25+G86, 2)</f>
        <v>0</v>
      </c>
    </row>
    <row r="84" spans="1:7" s="15" customFormat="1" x14ac:dyDescent="0.25">
      <c r="A84" s="19" t="s">
        <v>155</v>
      </c>
      <c r="B84" s="20" t="s">
        <v>156</v>
      </c>
      <c r="C84" s="21">
        <f>C85</f>
        <v>0</v>
      </c>
      <c r="D84" s="21">
        <f>D85</f>
        <v>0</v>
      </c>
      <c r="E84" s="21">
        <f>E85</f>
        <v>0</v>
      </c>
      <c r="F84" s="21">
        <f>F85</f>
        <v>0</v>
      </c>
      <c r="G84" s="21">
        <f>ROUND(G85, 2)</f>
        <v>0</v>
      </c>
    </row>
    <row r="85" spans="1:7" x14ac:dyDescent="0.25">
      <c r="A85" s="22" t="s">
        <v>157</v>
      </c>
      <c r="B85" s="17" t="s">
        <v>158</v>
      </c>
      <c r="C85" s="18"/>
      <c r="D85" s="18"/>
      <c r="E85" s="18"/>
      <c r="F85" s="18"/>
      <c r="G85" s="18">
        <f>ROUND(E85-F85, 2)</f>
        <v>0</v>
      </c>
    </row>
    <row r="86" spans="1:7" s="15" customFormat="1" x14ac:dyDescent="0.25">
      <c r="A86" s="19" t="s">
        <v>159</v>
      </c>
      <c r="B86" s="20" t="s">
        <v>160</v>
      </c>
      <c r="C86" s="21">
        <f>SUM(C87)</f>
        <v>0</v>
      </c>
      <c r="D86" s="21">
        <f>SUM(D87)</f>
        <v>11747.2</v>
      </c>
      <c r="E86" s="21">
        <f>SUM(E87)</f>
        <v>11747.2</v>
      </c>
      <c r="F86" s="21">
        <f>SUM(F87)</f>
        <v>11747.2</v>
      </c>
      <c r="G86" s="21">
        <f>ROUND(G87, 2)</f>
        <v>0</v>
      </c>
    </row>
    <row r="87" spans="1:7" s="15" customFormat="1" x14ac:dyDescent="0.25">
      <c r="A87" s="19" t="s">
        <v>161</v>
      </c>
      <c r="B87" s="20" t="s">
        <v>160</v>
      </c>
      <c r="C87" s="21">
        <f>SUM(C88:C93)</f>
        <v>0</v>
      </c>
      <c r="D87" s="21">
        <f>SUM(D88:D93)</f>
        <v>11747.2</v>
      </c>
      <c r="E87" s="21">
        <f>SUM(E88:E93)</f>
        <v>11747.2</v>
      </c>
      <c r="F87" s="21">
        <f>SUM(F88:F93)</f>
        <v>11747.2</v>
      </c>
      <c r="G87" s="21">
        <f>ROUND(G88+G89+G90+G91+G92+G93, 2)</f>
        <v>0</v>
      </c>
    </row>
    <row r="88" spans="1:7" x14ac:dyDescent="0.25">
      <c r="A88" s="22" t="s">
        <v>162</v>
      </c>
      <c r="B88" s="17" t="s">
        <v>163</v>
      </c>
      <c r="C88" s="18"/>
      <c r="D88" s="18">
        <f t="shared" ref="D88:D94" si="5">E88</f>
        <v>0</v>
      </c>
      <c r="E88" s="18"/>
      <c r="F88" s="18"/>
      <c r="G88" s="18">
        <f t="shared" ref="G88:G94" si="6">ROUND(E88-F88, 2)</f>
        <v>0</v>
      </c>
    </row>
    <row r="89" spans="1:7" x14ac:dyDescent="0.25">
      <c r="A89" s="22" t="s">
        <v>164</v>
      </c>
      <c r="B89" s="17" t="s">
        <v>165</v>
      </c>
      <c r="C89" s="18"/>
      <c r="D89" s="18">
        <f t="shared" si="5"/>
        <v>11747.2</v>
      </c>
      <c r="E89" s="18">
        <v>11747.2</v>
      </c>
      <c r="F89" s="18">
        <v>11747.2</v>
      </c>
      <c r="G89" s="18">
        <f t="shared" si="6"/>
        <v>0</v>
      </c>
    </row>
    <row r="90" spans="1:7" x14ac:dyDescent="0.25">
      <c r="A90" s="22" t="s">
        <v>166</v>
      </c>
      <c r="B90" s="17" t="s">
        <v>167</v>
      </c>
      <c r="C90" s="18"/>
      <c r="D90" s="18">
        <f t="shared" si="5"/>
        <v>0</v>
      </c>
      <c r="E90" s="18"/>
      <c r="F90" s="18"/>
      <c r="G90" s="18">
        <f t="shared" si="6"/>
        <v>0</v>
      </c>
    </row>
    <row r="91" spans="1:7" x14ac:dyDescent="0.25">
      <c r="A91" s="22" t="s">
        <v>168</v>
      </c>
      <c r="B91" s="17" t="s">
        <v>169</v>
      </c>
      <c r="C91" s="18"/>
      <c r="D91" s="18">
        <f t="shared" si="5"/>
        <v>0</v>
      </c>
      <c r="E91" s="18"/>
      <c r="F91" s="18"/>
      <c r="G91" s="18">
        <f t="shared" si="6"/>
        <v>0</v>
      </c>
    </row>
    <row r="92" spans="1:7" x14ac:dyDescent="0.25">
      <c r="A92" s="22" t="s">
        <v>170</v>
      </c>
      <c r="B92" s="17" t="s">
        <v>171</v>
      </c>
      <c r="C92" s="18"/>
      <c r="D92" s="18">
        <f t="shared" si="5"/>
        <v>0</v>
      </c>
      <c r="E92" s="18"/>
      <c r="F92" s="18"/>
      <c r="G92" s="18">
        <f t="shared" si="6"/>
        <v>0</v>
      </c>
    </row>
    <row r="93" spans="1:7" x14ac:dyDescent="0.25">
      <c r="A93" s="22" t="s">
        <v>172</v>
      </c>
      <c r="B93" s="17" t="s">
        <v>173</v>
      </c>
      <c r="C93" s="18"/>
      <c r="D93" s="18">
        <f t="shared" si="5"/>
        <v>0</v>
      </c>
      <c r="E93" s="18"/>
      <c r="F93" s="18"/>
      <c r="G93" s="18">
        <f t="shared" si="6"/>
        <v>0</v>
      </c>
    </row>
    <row r="94" spans="1:7" ht="30" x14ac:dyDescent="0.25">
      <c r="A94" s="22" t="s">
        <v>174</v>
      </c>
      <c r="B94" s="17" t="s">
        <v>175</v>
      </c>
      <c r="C94" s="18"/>
      <c r="D94" s="18">
        <f t="shared" si="5"/>
        <v>0</v>
      </c>
      <c r="E94" s="18"/>
      <c r="F94" s="18"/>
      <c r="G94" s="18">
        <f t="shared" si="6"/>
        <v>0</v>
      </c>
    </row>
    <row r="95" spans="1:7" x14ac:dyDescent="0.25">
      <c r="G95" s="1"/>
    </row>
    <row r="96" spans="1:7" x14ac:dyDescent="0.25">
      <c r="A96" s="31" t="s">
        <v>176</v>
      </c>
      <c r="C96" s="32"/>
    </row>
    <row r="98" spans="1:3" x14ac:dyDescent="0.25">
      <c r="A98" s="31" t="s">
        <v>177</v>
      </c>
      <c r="C98" s="32"/>
    </row>
  </sheetData>
  <mergeCells count="3">
    <mergeCell ref="A7:G7"/>
    <mergeCell ref="C10:D10"/>
    <mergeCell ref="C13:D13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6"/>
  <sheetViews>
    <sheetView workbookViewId="0">
      <selection activeCell="D12" sqref="D12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s="121">
        <v>43617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5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 t="s">
        <v>289</v>
      </c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2219031.98</v>
      </c>
      <c r="D17" s="35">
        <f>ROUND(D18+D24+D73+D81+D90,2)</f>
        <v>785235</v>
      </c>
      <c r="E17" s="35">
        <f>ROUND(E18+E24+E73+E81+E90,2)</f>
        <v>785448.98</v>
      </c>
      <c r="F17" s="35">
        <f>ROUND(F18+F24+F73+F81+F90,2)</f>
        <v>780168.85</v>
      </c>
      <c r="G17" s="35">
        <f>ROUND(G18+G24+G73+G81+G90,2)</f>
        <v>5280.13</v>
      </c>
      <c r="H17" s="36">
        <f>ROUND(H18+H24+H73+H78+H87,2)</f>
        <v>774888.72</v>
      </c>
      <c r="I17" s="37">
        <f>D17-F17</f>
        <v>5066.1500000000233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0</v>
      </c>
      <c r="D18" s="40">
        <f t="shared" si="0"/>
        <v>0</v>
      </c>
      <c r="E18" s="40">
        <f t="shared" si="0"/>
        <v>0</v>
      </c>
      <c r="F18" s="40">
        <f t="shared" si="0"/>
        <v>0</v>
      </c>
      <c r="G18" s="40">
        <f t="shared" si="0"/>
        <v>0</v>
      </c>
      <c r="H18" s="41">
        <f t="shared" si="0"/>
        <v>0</v>
      </c>
      <c r="I18" s="37">
        <f>D18-F18</f>
        <v>0</v>
      </c>
    </row>
    <row r="19" spans="1:9" s="15" customFormat="1" ht="15.75" x14ac:dyDescent="0.25">
      <c r="A19" s="42" t="s">
        <v>27</v>
      </c>
      <c r="B19" s="43">
        <v>211</v>
      </c>
      <c r="C19" s="44"/>
      <c r="D19" s="44"/>
      <c r="E19" s="44"/>
      <c r="F19" s="44"/>
      <c r="G19" s="45">
        <f>ROUND(E19-F19,2)</f>
        <v>0</v>
      </c>
      <c r="H19" s="46">
        <f>ROUND(F19-G19,2)</f>
        <v>0</v>
      </c>
      <c r="I19" s="37">
        <f>D19-F19</f>
        <v>0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/>
      <c r="D23" s="53"/>
      <c r="E23" s="53"/>
      <c r="F23" s="53"/>
      <c r="G23" s="54">
        <f>ROUND(E23-F23,2)</f>
        <v>0</v>
      </c>
      <c r="H23" s="46">
        <f>ROUND(F23-G23,2)</f>
        <v>0</v>
      </c>
      <c r="I23" s="37">
        <f t="shared" ref="I23:I32" si="2">D23-F23</f>
        <v>0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0</v>
      </c>
      <c r="D24" s="49">
        <f t="shared" si="3"/>
        <v>0</v>
      </c>
      <c r="E24" s="49">
        <f t="shared" si="3"/>
        <v>0</v>
      </c>
      <c r="F24" s="49">
        <f t="shared" si="3"/>
        <v>0</v>
      </c>
      <c r="G24" s="49">
        <f t="shared" si="3"/>
        <v>0</v>
      </c>
      <c r="H24" s="50">
        <f t="shared" si="3"/>
        <v>0</v>
      </c>
      <c r="I24" s="37">
        <f t="shared" si="2"/>
        <v>0</v>
      </c>
    </row>
    <row r="25" spans="1:9" ht="15.75" x14ac:dyDescent="0.25">
      <c r="A25" s="42" t="s">
        <v>196</v>
      </c>
      <c r="B25" s="43">
        <v>221</v>
      </c>
      <c r="C25" s="53"/>
      <c r="D25" s="53"/>
      <c r="E25" s="53"/>
      <c r="F25" s="53"/>
      <c r="G25" s="54">
        <f>ROUND(E25-F25,2)</f>
        <v>0</v>
      </c>
      <c r="H25" s="46">
        <f>ROUND(F25-G25,2)</f>
        <v>0</v>
      </c>
      <c r="I25" s="37">
        <f t="shared" si="2"/>
        <v>0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0</v>
      </c>
      <c r="D27" s="49">
        <f t="shared" si="4"/>
        <v>0</v>
      </c>
      <c r="E27" s="49">
        <f t="shared" si="4"/>
        <v>0</v>
      </c>
      <c r="F27" s="49">
        <f t="shared" si="4"/>
        <v>0</v>
      </c>
      <c r="G27" s="56">
        <f t="shared" si="4"/>
        <v>0</v>
      </c>
      <c r="H27" s="50">
        <f t="shared" si="4"/>
        <v>0</v>
      </c>
      <c r="I27" s="37">
        <f t="shared" si="2"/>
        <v>0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0</v>
      </c>
      <c r="D28" s="59">
        <f t="shared" si="5"/>
        <v>0</v>
      </c>
      <c r="E28" s="59">
        <f t="shared" si="5"/>
        <v>0</v>
      </c>
      <c r="F28" s="59">
        <f t="shared" si="5"/>
        <v>0</v>
      </c>
      <c r="G28" s="60">
        <f t="shared" si="5"/>
        <v>0</v>
      </c>
      <c r="H28" s="61">
        <f t="shared" si="5"/>
        <v>0</v>
      </c>
      <c r="I28" s="37">
        <f t="shared" si="2"/>
        <v>0</v>
      </c>
    </row>
    <row r="29" spans="1:9" ht="15.75" x14ac:dyDescent="0.25">
      <c r="A29" s="51" t="s">
        <v>51</v>
      </c>
      <c r="B29" s="52" t="s">
        <v>198</v>
      </c>
      <c r="C29" s="53"/>
      <c r="D29" s="53"/>
      <c r="E29" s="53"/>
      <c r="F29" s="53"/>
      <c r="G29" s="54">
        <f>ROUND(E29-F29,2)</f>
        <v>0</v>
      </c>
      <c r="H29" s="46">
        <f>ROUND(F29-G29,2)</f>
        <v>0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/>
      <c r="D31" s="53"/>
      <c r="E31" s="53"/>
      <c r="F31" s="53"/>
      <c r="G31" s="54">
        <f>ROUND(E31-F31,2)</f>
        <v>0</v>
      </c>
      <c r="H31" s="46">
        <f>ROUND(F31-G31,2)</f>
        <v>0</v>
      </c>
      <c r="I31" s="37">
        <f t="shared" si="2"/>
        <v>0</v>
      </c>
    </row>
    <row r="32" spans="1:9" ht="31.5" x14ac:dyDescent="0.25">
      <c r="A32" s="51" t="s">
        <v>202</v>
      </c>
      <c r="B32" s="52" t="s">
        <v>203</v>
      </c>
      <c r="C32" s="53"/>
      <c r="D32" s="53"/>
      <c r="E32" s="53"/>
      <c r="F32" s="53"/>
      <c r="G32" s="54">
        <f>ROUND(E32-F32,2)</f>
        <v>0</v>
      </c>
      <c r="H32" s="46">
        <f>ROUND(F32-G32,2)</f>
        <v>0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/>
      <c r="D33" s="53"/>
      <c r="E33" s="53"/>
      <c r="F33" s="53"/>
      <c r="G33" s="54">
        <f>ROUND(E33-F33,2)</f>
        <v>0</v>
      </c>
      <c r="H33" s="46">
        <f>ROUND(F33-G33,2)</f>
        <v>0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0</v>
      </c>
      <c r="D35" s="49">
        <f t="shared" si="7"/>
        <v>0</v>
      </c>
      <c r="E35" s="49">
        <f t="shared" si="7"/>
        <v>0</v>
      </c>
      <c r="F35" s="49">
        <f t="shared" si="7"/>
        <v>0</v>
      </c>
      <c r="G35" s="56">
        <f t="shared" si="7"/>
        <v>0</v>
      </c>
      <c r="H35" s="50">
        <f t="shared" si="7"/>
        <v>0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/>
      <c r="D36" s="44"/>
      <c r="E36" s="44"/>
      <c r="F36" s="44"/>
      <c r="G36" s="45">
        <f>ROUND(E36-F36,2)</f>
        <v>0</v>
      </c>
      <c r="H36" s="46">
        <f>ROUND(F36-G36,2)</f>
        <v>0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0</v>
      </c>
      <c r="D37" s="59">
        <f t="shared" si="8"/>
        <v>0</v>
      </c>
      <c r="E37" s="59">
        <f t="shared" si="8"/>
        <v>0</v>
      </c>
      <c r="F37" s="59">
        <f t="shared" si="8"/>
        <v>0</v>
      </c>
      <c r="G37" s="60">
        <f t="shared" si="8"/>
        <v>0</v>
      </c>
      <c r="H37" s="61">
        <f t="shared" si="8"/>
        <v>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/>
      <c r="D42" s="53"/>
      <c r="E42" s="53"/>
      <c r="F42" s="53"/>
      <c r="G42" s="68">
        <f t="shared" si="9"/>
        <v>0</v>
      </c>
      <c r="H42" s="46">
        <f t="shared" si="9"/>
        <v>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0</v>
      </c>
      <c r="D45" s="59">
        <f t="shared" si="10"/>
        <v>0</v>
      </c>
      <c r="E45" s="59">
        <f t="shared" si="10"/>
        <v>0</v>
      </c>
      <c r="F45" s="59">
        <f t="shared" si="10"/>
        <v>0</v>
      </c>
      <c r="G45" s="60">
        <f t="shared" si="10"/>
        <v>0</v>
      </c>
      <c r="H45" s="61">
        <f t="shared" si="10"/>
        <v>0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/>
      <c r="D46" s="44"/>
      <c r="E46" s="44"/>
      <c r="F46" s="44"/>
      <c r="G46" s="71">
        <f t="shared" ref="G46:H52" si="11">ROUND(E46-F46,2)</f>
        <v>0</v>
      </c>
      <c r="H46" s="46">
        <f t="shared" si="11"/>
        <v>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/>
      <c r="D49" s="44"/>
      <c r="E49" s="44"/>
      <c r="F49" s="44"/>
      <c r="G49" s="71">
        <f t="shared" si="11"/>
        <v>0</v>
      </c>
      <c r="H49" s="46">
        <f t="shared" si="11"/>
        <v>0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0</v>
      </c>
      <c r="D53" s="73">
        <f>ROUND(D54+D56+D57+D58+D59+D60+D68+D69,2)</f>
        <v>0</v>
      </c>
      <c r="E53" s="73">
        <f>ROUND(E54+E56+E57+E58+E59+E60+E68+E69,2)</f>
        <v>0</v>
      </c>
      <c r="F53" s="73">
        <f>ROUND(F54+F56+F57+F58+F59+F60+F68+F69,2)</f>
        <v>0</v>
      </c>
      <c r="G53" s="74">
        <f>ROUND(G54+G56+G57+G58+G59+G60+G68+G69,2)</f>
        <v>0</v>
      </c>
      <c r="H53" s="75">
        <f>ROUND(H54++H56+H57+H58+H59+H60+H68+H69,2)</f>
        <v>0</v>
      </c>
      <c r="I53" s="37">
        <f t="shared" si="6"/>
        <v>0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/>
      <c r="D57" s="53"/>
      <c r="E57" s="53"/>
      <c r="F57" s="53"/>
      <c r="G57" s="54">
        <f t="shared" si="13"/>
        <v>0</v>
      </c>
      <c r="H57" s="46">
        <f t="shared" si="13"/>
        <v>0</v>
      </c>
      <c r="I57" s="37">
        <f t="shared" si="6"/>
        <v>0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/>
      <c r="D59" s="53"/>
      <c r="E59" s="53"/>
      <c r="F59" s="53"/>
      <c r="G59" s="54">
        <f t="shared" si="13"/>
        <v>0</v>
      </c>
      <c r="H59" s="46">
        <f t="shared" si="13"/>
        <v>0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0</v>
      </c>
      <c r="D60" s="59">
        <f t="shared" si="14"/>
        <v>0</v>
      </c>
      <c r="E60" s="59">
        <f t="shared" si="14"/>
        <v>0</v>
      </c>
      <c r="F60" s="59">
        <f t="shared" si="14"/>
        <v>0</v>
      </c>
      <c r="G60" s="60">
        <f t="shared" si="14"/>
        <v>0</v>
      </c>
      <c r="H60" s="61">
        <f t="shared" si="14"/>
        <v>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/>
      <c r="D62" s="53"/>
      <c r="E62" s="53"/>
      <c r="F62" s="53"/>
      <c r="G62" s="68">
        <f t="shared" si="15"/>
        <v>0</v>
      </c>
      <c r="H62" s="46">
        <f t="shared" si="15"/>
        <v>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/>
      <c r="D66" s="53"/>
      <c r="E66" s="53"/>
      <c r="F66" s="53"/>
      <c r="G66" s="68">
        <f t="shared" si="15"/>
        <v>0</v>
      </c>
      <c r="H66" s="46">
        <f t="shared" si="15"/>
        <v>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/>
      <c r="D67" s="53"/>
      <c r="E67" s="53"/>
      <c r="F67" s="53"/>
      <c r="G67" s="68">
        <f t="shared" si="15"/>
        <v>0</v>
      </c>
      <c r="H67" s="46">
        <f t="shared" si="15"/>
        <v>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0</v>
      </c>
      <c r="D73" s="89">
        <f>ROUND(D74+D75+D76,2)</f>
        <v>0</v>
      </c>
      <c r="E73" s="89">
        <f>ROUND(E74+E75+E76,2)</f>
        <v>0</v>
      </c>
      <c r="F73" s="89">
        <f>ROUND(F74+F75+F76,2)</f>
        <v>0</v>
      </c>
      <c r="G73" s="89">
        <f>ROUND(G74+G75+G76,2)</f>
        <v>0</v>
      </c>
      <c r="H73" s="89">
        <f>ROUND(H74+H75+H76+H77,2)</f>
        <v>0</v>
      </c>
      <c r="I73" s="37">
        <f t="shared" si="16"/>
        <v>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0</v>
      </c>
      <c r="D76" s="50">
        <f>ROUND(D77+D78+D79+D80,2)</f>
        <v>0</v>
      </c>
      <c r="E76" s="50">
        <f>ROUND(E77+E78+E79+E80,2)</f>
        <v>0</v>
      </c>
      <c r="F76" s="50">
        <f>ROUND(F77+F78+F79+F80,2)</f>
        <v>0</v>
      </c>
      <c r="G76" s="71">
        <f>ROUND(E76-F76,2)</f>
        <v>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/>
      <c r="D77" s="93"/>
      <c r="E77" s="93"/>
      <c r="F77" s="93"/>
      <c r="G77" s="71">
        <f>ROUND(E77-F77,2)</f>
        <v>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/>
      <c r="D78" s="93"/>
      <c r="E78" s="93"/>
      <c r="F78" s="93"/>
      <c r="G78" s="71">
        <f>ROUND(E78-F78,2)</f>
        <v>0</v>
      </c>
      <c r="H78" s="50">
        <f>ROUND(H79+H80+H81+H82+H83+H84+H85+H86,2)</f>
        <v>213.98</v>
      </c>
      <c r="I78" s="37">
        <f t="shared" ref="I78:I87" si="17">D81-F81</f>
        <v>-213.98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0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213.98</v>
      </c>
      <c r="I80" s="37">
        <f t="shared" si="17"/>
        <v>-213.98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231.98</v>
      </c>
      <c r="D81" s="50">
        <f>ROUND(D82+D83+D84+D85+D86+D87+D88+D89,2)</f>
        <v>0</v>
      </c>
      <c r="E81" s="50">
        <f>ROUND(E82+E83+E84+E85+E86+E87+E88+E89,2)</f>
        <v>213.98</v>
      </c>
      <c r="F81" s="50">
        <f>ROUND(F82+F83+F84+F85+F86+F87+F88+F89,2)</f>
        <v>213.98</v>
      </c>
      <c r="G81" s="56">
        <f>ROUND(G82+G83+G84+G85+G86+G87+G88+G89,2)</f>
        <v>0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/>
      <c r="D82" s="44"/>
      <c r="E82" s="44"/>
      <c r="F82" s="44"/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>
        <v>231.98</v>
      </c>
      <c r="D83" s="53"/>
      <c r="E83" s="53">
        <v>213.98</v>
      </c>
      <c r="F83" s="53">
        <v>213.98</v>
      </c>
      <c r="G83" s="68">
        <f t="shared" si="19"/>
        <v>0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/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774674.74</v>
      </c>
      <c r="I87" s="37">
        <f t="shared" si="17"/>
        <v>5280.1300000000047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2218800</v>
      </c>
      <c r="D90" s="49">
        <f>ROUND(D91+D94,2)</f>
        <v>785235</v>
      </c>
      <c r="E90" s="49">
        <f>ROUND(E91+E94,2)</f>
        <v>785235</v>
      </c>
      <c r="F90" s="49">
        <f>ROUND(F91+F94,2)</f>
        <v>779954.87</v>
      </c>
      <c r="G90" s="56">
        <f>ROUND(G91+G94,2)</f>
        <v>5280.13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774674.74</v>
      </c>
      <c r="I91" s="37">
        <f>D94-F94</f>
        <v>5280.1300000000047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774674.74</v>
      </c>
      <c r="I93" s="37">
        <f>D96-F96</f>
        <v>5280.1300000000047</v>
      </c>
    </row>
    <row r="94" spans="1:9" ht="31.5" x14ac:dyDescent="0.25">
      <c r="A94" s="66" t="s">
        <v>159</v>
      </c>
      <c r="B94" s="67">
        <v>340</v>
      </c>
      <c r="C94" s="49">
        <f>ROUND(C95+C96+C99+C100+C101+C102+C106+C105,2)</f>
        <v>2218800</v>
      </c>
      <c r="D94" s="49">
        <f>ROUND(D95+D96+D99+D100+D101+D102+D106+D105,2)</f>
        <v>785235</v>
      </c>
      <c r="E94" s="49">
        <f>ROUND(E95+E96+E99+E100+E101+E102+E106+E105,2)</f>
        <v>785235</v>
      </c>
      <c r="F94" s="49">
        <f>ROUND(F95+F96+F99+F100+F101+F102+F106+F105,2)</f>
        <v>779954.87</v>
      </c>
      <c r="G94" s="56">
        <f>ROUND(G95+G96+G99+G100+G101+G102+G106+G105,2)</f>
        <v>5280.13</v>
      </c>
      <c r="H94" s="46">
        <f>ROUND(F99-G99,2)</f>
        <v>0</v>
      </c>
      <c r="I94" s="37">
        <f>D99-F99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 t="shared" ref="G95:G101" si="20">ROUND(E95-F95,2)</f>
        <v>0</v>
      </c>
      <c r="H95" s="46">
        <f>ROUND(F100-G100,2)</f>
        <v>0</v>
      </c>
      <c r="I95" s="37">
        <f>D100-F100</f>
        <v>0</v>
      </c>
    </row>
    <row r="96" spans="1:9" ht="15.75" x14ac:dyDescent="0.25">
      <c r="A96" s="122" t="s">
        <v>164</v>
      </c>
      <c r="B96" s="123">
        <v>342</v>
      </c>
      <c r="C96" s="124">
        <f>SUM(C97+C98)</f>
        <v>2218800</v>
      </c>
      <c r="D96" s="124">
        <f>SUM(D97+D98)</f>
        <v>785235</v>
      </c>
      <c r="E96" s="124">
        <f>SUM(E97+E98)</f>
        <v>785235</v>
      </c>
      <c r="F96" s="124">
        <f>SUM(F97+F98)</f>
        <v>779954.87</v>
      </c>
      <c r="G96" s="125">
        <f t="shared" si="20"/>
        <v>5280.13</v>
      </c>
      <c r="H96" s="46">
        <f>ROUND(F101-G101,2)</f>
        <v>0</v>
      </c>
      <c r="I96" s="37">
        <f>D101-F101</f>
        <v>0</v>
      </c>
    </row>
    <row r="97" spans="1:9" ht="15.75" x14ac:dyDescent="0.25">
      <c r="A97" s="51" t="s">
        <v>285</v>
      </c>
      <c r="B97" s="52" t="s">
        <v>286</v>
      </c>
      <c r="C97" s="126">
        <v>2218800</v>
      </c>
      <c r="D97" s="126">
        <v>785235</v>
      </c>
      <c r="E97" s="126">
        <v>785235</v>
      </c>
      <c r="F97" s="126">
        <v>779954.87</v>
      </c>
      <c r="G97" s="94">
        <f t="shared" si="20"/>
        <v>5280.13</v>
      </c>
      <c r="H97" s="103">
        <f>ROUND(H98+H99,2)</f>
        <v>0</v>
      </c>
      <c r="I97" s="37">
        <f>D102-F102</f>
        <v>0</v>
      </c>
    </row>
    <row r="98" spans="1:9" ht="15.75" x14ac:dyDescent="0.25">
      <c r="A98" s="51" t="s">
        <v>287</v>
      </c>
      <c r="B98" s="52" t="s">
        <v>288</v>
      </c>
      <c r="C98" s="126"/>
      <c r="D98" s="126"/>
      <c r="E98" s="126"/>
      <c r="F98" s="126"/>
      <c r="G98" s="94">
        <f t="shared" si="20"/>
        <v>0</v>
      </c>
      <c r="H98" s="46">
        <f>ROUND(F103-G103,2)</f>
        <v>0</v>
      </c>
      <c r="I98" s="37"/>
    </row>
    <row r="99" spans="1:9" ht="15.75" x14ac:dyDescent="0.25">
      <c r="A99" s="51" t="s">
        <v>166</v>
      </c>
      <c r="B99" s="52">
        <v>343</v>
      </c>
      <c r="C99" s="53"/>
      <c r="D99" s="53"/>
      <c r="E99" s="53"/>
      <c r="F99" s="53"/>
      <c r="G99" s="94">
        <f t="shared" si="20"/>
        <v>0</v>
      </c>
      <c r="H99" s="46">
        <f>ROUND(F104-G104,2)</f>
        <v>0</v>
      </c>
      <c r="I99" s="37">
        <f>D104-F104</f>
        <v>0</v>
      </c>
    </row>
    <row r="100" spans="1:9" ht="15.75" x14ac:dyDescent="0.25">
      <c r="A100" s="51" t="s">
        <v>168</v>
      </c>
      <c r="B100" s="52">
        <v>344</v>
      </c>
      <c r="C100" s="53"/>
      <c r="D100" s="53"/>
      <c r="E100" s="53"/>
      <c r="F100" s="53"/>
      <c r="G100" s="94">
        <f t="shared" si="20"/>
        <v>0</v>
      </c>
      <c r="H100" s="46">
        <f>ROUND(F105-G105,2)</f>
        <v>0</v>
      </c>
      <c r="I100" s="37"/>
    </row>
    <row r="101" spans="1:9" ht="15.75" x14ac:dyDescent="0.25">
      <c r="A101" s="51" t="s">
        <v>170</v>
      </c>
      <c r="B101" s="52">
        <v>345</v>
      </c>
      <c r="C101" s="53"/>
      <c r="D101" s="53"/>
      <c r="E101" s="53"/>
      <c r="F101" s="53"/>
      <c r="G101" s="94">
        <f t="shared" si="20"/>
        <v>0</v>
      </c>
      <c r="H101" s="46">
        <f>ROUND(F106-G106,2)</f>
        <v>0</v>
      </c>
      <c r="I101" s="37">
        <f>D106-F106</f>
        <v>0</v>
      </c>
    </row>
    <row r="102" spans="1:9" ht="15.75" x14ac:dyDescent="0.25">
      <c r="A102" s="104" t="s">
        <v>172</v>
      </c>
      <c r="B102" s="105">
        <v>346</v>
      </c>
      <c r="C102" s="103">
        <f>ROUND(C103+C104,2)</f>
        <v>0</v>
      </c>
      <c r="D102" s="103">
        <f>ROUND(D103+D104,2)</f>
        <v>0</v>
      </c>
      <c r="E102" s="103">
        <f>ROUND(E103+E104,2)</f>
        <v>0</v>
      </c>
      <c r="F102" s="103">
        <f>ROUND(F103+F104,2)</f>
        <v>0</v>
      </c>
      <c r="G102" s="71">
        <f>ROUND(G103+G104,2)</f>
        <v>0</v>
      </c>
    </row>
    <row r="103" spans="1:9" ht="31.5" x14ac:dyDescent="0.25">
      <c r="A103" s="51" t="s">
        <v>269</v>
      </c>
      <c r="B103" s="52" t="s">
        <v>270</v>
      </c>
      <c r="C103" s="44"/>
      <c r="D103" s="44"/>
      <c r="E103" s="44"/>
      <c r="F103" s="44"/>
      <c r="G103" s="71">
        <f>ROUND(E103-F103,2)</f>
        <v>0</v>
      </c>
    </row>
    <row r="104" spans="1:9" ht="31.5" x14ac:dyDescent="0.25">
      <c r="A104" s="51" t="s">
        <v>271</v>
      </c>
      <c r="B104" s="52" t="s">
        <v>272</v>
      </c>
      <c r="C104" s="44"/>
      <c r="D104" s="44"/>
      <c r="E104" s="44"/>
      <c r="F104" s="44"/>
      <c r="G104" s="71">
        <f>ROUND(E104-F104,2)</f>
        <v>0</v>
      </c>
    </row>
    <row r="105" spans="1:9" ht="31.5" x14ac:dyDescent="0.25">
      <c r="A105" s="106" t="s">
        <v>273</v>
      </c>
      <c r="B105" s="107">
        <v>347</v>
      </c>
      <c r="C105" s="108"/>
      <c r="D105" s="108"/>
      <c r="E105" s="108"/>
      <c r="F105" s="108"/>
      <c r="G105" s="109">
        <f>ROUND(E105-F105,2)</f>
        <v>0</v>
      </c>
    </row>
    <row r="106" spans="1:9" ht="48" thickBot="1" x14ac:dyDescent="0.3">
      <c r="A106" s="106" t="s">
        <v>274</v>
      </c>
      <c r="B106" s="107">
        <v>349</v>
      </c>
      <c r="C106" s="108"/>
      <c r="D106" s="108"/>
      <c r="E106" s="108"/>
      <c r="F106" s="108"/>
      <c r="G106" s="109">
        <f>ROUND(E106-F106,2)</f>
        <v>0</v>
      </c>
    </row>
    <row r="107" spans="1:9" ht="15.75" thickBot="1" x14ac:dyDescent="0.3">
      <c r="A107" s="127"/>
      <c r="B107" s="128"/>
      <c r="C107" s="129"/>
      <c r="D107" s="129"/>
      <c r="E107" s="129"/>
      <c r="F107" s="129"/>
      <c r="G107" s="130">
        <v>0</v>
      </c>
    </row>
    <row r="113" spans="1:7" ht="47.25" x14ac:dyDescent="0.25">
      <c r="A113" s="114" t="s">
        <v>275</v>
      </c>
      <c r="B113" s="115"/>
      <c r="C113" s="116" t="s">
        <v>276</v>
      </c>
      <c r="D113" s="116"/>
      <c r="E113" s="117"/>
      <c r="F113" s="118"/>
    </row>
    <row r="114" spans="1:7" ht="45" x14ac:dyDescent="0.25">
      <c r="A114" s="119" t="s">
        <v>277</v>
      </c>
      <c r="B114" s="115"/>
      <c r="D114" s="119" t="s">
        <v>277</v>
      </c>
      <c r="E114" s="119"/>
    </row>
    <row r="115" spans="1:7" x14ac:dyDescent="0.25">
      <c r="A115" s="119"/>
      <c r="B115" s="115"/>
      <c r="C115" s="115"/>
      <c r="F115" s="119"/>
      <c r="G115" s="119"/>
    </row>
    <row r="116" spans="1:7" x14ac:dyDescent="0.25">
      <c r="A116" t="s">
        <v>278</v>
      </c>
      <c r="B116" s="115"/>
      <c r="C116" s="115"/>
      <c r="F116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6"/>
  <sheetViews>
    <sheetView workbookViewId="0">
      <selection sqref="A1:XFD1048576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290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5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12011644.699999999</v>
      </c>
      <c r="D17" s="35">
        <f>ROUND(D18+D24+D73+D81+D90,2)</f>
        <v>6986320.5</v>
      </c>
      <c r="E17" s="35">
        <f>ROUND(E18+E24+E73+E81+E90,2)</f>
        <v>6986320.5</v>
      </c>
      <c r="F17" s="35">
        <f>ROUND(F18+F24+F73+F81+F90,2)</f>
        <v>6014918.2699999996</v>
      </c>
      <c r="G17" s="35">
        <f>ROUND(G18+G24+G73+G81+G90,2)</f>
        <v>971402.23</v>
      </c>
      <c r="H17" s="36">
        <f>ROUND(H18+H24+H73+H78+H87,2)</f>
        <v>5032471.3</v>
      </c>
      <c r="I17" s="37">
        <f>D17-F17</f>
        <v>971402.23000000045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9716874</v>
      </c>
      <c r="D18" s="40">
        <f t="shared" si="0"/>
        <v>5620072.75</v>
      </c>
      <c r="E18" s="40">
        <f t="shared" si="0"/>
        <v>5620072.75</v>
      </c>
      <c r="F18" s="40">
        <f t="shared" si="0"/>
        <v>4652497.6399999997</v>
      </c>
      <c r="G18" s="40">
        <f t="shared" si="0"/>
        <v>967575.11</v>
      </c>
      <c r="H18" s="41">
        <f t="shared" si="0"/>
        <v>3684922.53</v>
      </c>
      <c r="I18" s="37">
        <f>D18-F18</f>
        <v>967575.11000000034</v>
      </c>
    </row>
    <row r="19" spans="1:9" s="15" customFormat="1" ht="15.75" x14ac:dyDescent="0.25">
      <c r="A19" s="42" t="s">
        <v>27</v>
      </c>
      <c r="B19" s="43">
        <v>211</v>
      </c>
      <c r="C19" s="44">
        <v>7554020</v>
      </c>
      <c r="D19" s="44">
        <v>4174500</v>
      </c>
      <c r="E19" s="44">
        <v>4174500</v>
      </c>
      <c r="F19" s="44">
        <v>3443524.24</v>
      </c>
      <c r="G19" s="45">
        <f>ROUND(E19-F19,2)</f>
        <v>730975.76</v>
      </c>
      <c r="H19" s="46">
        <f>ROUND(F19-G19,2)</f>
        <v>2712548.48</v>
      </c>
      <c r="I19" s="37">
        <f>D19-F19</f>
        <v>730975.75999999978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>
        <v>2162854</v>
      </c>
      <c r="D23" s="53">
        <v>1445572.75</v>
      </c>
      <c r="E23" s="53">
        <v>1445572.75</v>
      </c>
      <c r="F23" s="53">
        <v>1208973.3999999999</v>
      </c>
      <c r="G23" s="54">
        <f>ROUND(E23-F23,2)</f>
        <v>236599.35</v>
      </c>
      <c r="H23" s="46">
        <f>ROUND(F23-G23,2)</f>
        <v>972374.05</v>
      </c>
      <c r="I23" s="37">
        <f t="shared" ref="I23:I32" si="2">D23-F23</f>
        <v>236599.35000000009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1555891.18</v>
      </c>
      <c r="D24" s="49">
        <f t="shared" si="3"/>
        <v>960291.86</v>
      </c>
      <c r="E24" s="49">
        <f t="shared" si="3"/>
        <v>960291.86</v>
      </c>
      <c r="F24" s="49">
        <f t="shared" si="3"/>
        <v>956516.99</v>
      </c>
      <c r="G24" s="49">
        <f t="shared" si="3"/>
        <v>3774.87</v>
      </c>
      <c r="H24" s="50">
        <f t="shared" si="3"/>
        <v>952742.12</v>
      </c>
      <c r="I24" s="37">
        <f t="shared" si="2"/>
        <v>3774.8699999999953</v>
      </c>
    </row>
    <row r="25" spans="1:9" ht="15.75" x14ac:dyDescent="0.25">
      <c r="A25" s="42" t="s">
        <v>196</v>
      </c>
      <c r="B25" s="43">
        <v>221</v>
      </c>
      <c r="C25" s="53">
        <v>70000</v>
      </c>
      <c r="D25" s="53">
        <v>25000</v>
      </c>
      <c r="E25" s="53">
        <v>25000</v>
      </c>
      <c r="F25" s="53">
        <v>22125.13</v>
      </c>
      <c r="G25" s="54">
        <f>ROUND(E25-F25,2)</f>
        <v>2874.87</v>
      </c>
      <c r="H25" s="46">
        <f>ROUND(F25-G25,2)</f>
        <v>19250.259999999998</v>
      </c>
      <c r="I25" s="37">
        <f t="shared" si="2"/>
        <v>2874.869999999999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945684</v>
      </c>
      <c r="D27" s="49">
        <f t="shared" si="4"/>
        <v>756687.06</v>
      </c>
      <c r="E27" s="49">
        <f t="shared" si="4"/>
        <v>756687.06</v>
      </c>
      <c r="F27" s="49">
        <f t="shared" si="4"/>
        <v>756687.06</v>
      </c>
      <c r="G27" s="56">
        <f t="shared" si="4"/>
        <v>0</v>
      </c>
      <c r="H27" s="50">
        <f t="shared" si="4"/>
        <v>756687.06</v>
      </c>
      <c r="I27" s="37">
        <f t="shared" si="2"/>
        <v>0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945684</v>
      </c>
      <c r="D28" s="59">
        <f t="shared" si="5"/>
        <v>756687.06</v>
      </c>
      <c r="E28" s="59">
        <f t="shared" si="5"/>
        <v>756687.06</v>
      </c>
      <c r="F28" s="59">
        <f t="shared" si="5"/>
        <v>756687.06</v>
      </c>
      <c r="G28" s="60">
        <f t="shared" si="5"/>
        <v>0</v>
      </c>
      <c r="H28" s="61">
        <f t="shared" si="5"/>
        <v>756687.06</v>
      </c>
      <c r="I28" s="37">
        <f t="shared" si="2"/>
        <v>0</v>
      </c>
    </row>
    <row r="29" spans="1:9" ht="15.75" x14ac:dyDescent="0.25">
      <c r="A29" s="51" t="s">
        <v>51</v>
      </c>
      <c r="B29" s="52" t="s">
        <v>198</v>
      </c>
      <c r="C29" s="53">
        <v>559096</v>
      </c>
      <c r="D29" s="53">
        <v>475550.1</v>
      </c>
      <c r="E29" s="53">
        <v>475550.1</v>
      </c>
      <c r="F29" s="53">
        <v>475550.1</v>
      </c>
      <c r="G29" s="54">
        <f>ROUND(E29-F29,2)</f>
        <v>0</v>
      </c>
      <c r="H29" s="46">
        <f>ROUND(F29-G29,2)</f>
        <v>475550.1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>
        <v>223798</v>
      </c>
      <c r="D31" s="53">
        <v>207148.3</v>
      </c>
      <c r="E31" s="53">
        <v>207148.3</v>
      </c>
      <c r="F31" s="53">
        <v>207148.3</v>
      </c>
      <c r="G31" s="54">
        <f>ROUND(E31-F31,2)</f>
        <v>0</v>
      </c>
      <c r="H31" s="46">
        <f>ROUND(F31-G31,2)</f>
        <v>207148.3</v>
      </c>
      <c r="I31" s="37">
        <f t="shared" si="2"/>
        <v>0</v>
      </c>
    </row>
    <row r="32" spans="1:9" ht="31.5" x14ac:dyDescent="0.25">
      <c r="A32" s="51" t="s">
        <v>202</v>
      </c>
      <c r="B32" s="52" t="s">
        <v>203</v>
      </c>
      <c r="C32" s="53">
        <v>104600</v>
      </c>
      <c r="D32" s="53">
        <v>51844.2</v>
      </c>
      <c r="E32" s="53">
        <v>51844.2</v>
      </c>
      <c r="F32" s="53">
        <v>51844.2</v>
      </c>
      <c r="G32" s="54">
        <f>ROUND(E32-F32,2)</f>
        <v>0</v>
      </c>
      <c r="H32" s="46">
        <f>ROUND(F32-G32,2)</f>
        <v>51844.2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>
        <v>58190</v>
      </c>
      <c r="D33" s="53">
        <v>22144.46</v>
      </c>
      <c r="E33" s="53">
        <v>22144.46</v>
      </c>
      <c r="F33" s="53">
        <v>22144.46</v>
      </c>
      <c r="G33" s="54">
        <f>ROUND(E33-F33,2)</f>
        <v>0</v>
      </c>
      <c r="H33" s="46">
        <f>ROUND(F33-G33,2)</f>
        <v>22144.46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274111</v>
      </c>
      <c r="D35" s="49">
        <f t="shared" si="7"/>
        <v>51338.8</v>
      </c>
      <c r="E35" s="49">
        <f t="shared" si="7"/>
        <v>51338.8</v>
      </c>
      <c r="F35" s="49">
        <f t="shared" si="7"/>
        <v>51338.8</v>
      </c>
      <c r="G35" s="56">
        <f t="shared" si="7"/>
        <v>0</v>
      </c>
      <c r="H35" s="50">
        <f t="shared" si="7"/>
        <v>51338.8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>
        <v>46211</v>
      </c>
      <c r="D36" s="44">
        <v>13528.8</v>
      </c>
      <c r="E36" s="44">
        <v>13528.8</v>
      </c>
      <c r="F36" s="44">
        <v>13528.8</v>
      </c>
      <c r="G36" s="45">
        <f>ROUND(E36-F36,2)</f>
        <v>0</v>
      </c>
      <c r="H36" s="46">
        <f>ROUND(F36-G36,2)</f>
        <v>13528.8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107000</v>
      </c>
      <c r="D37" s="59">
        <f t="shared" si="8"/>
        <v>0</v>
      </c>
      <c r="E37" s="59">
        <f t="shared" si="8"/>
        <v>0</v>
      </c>
      <c r="F37" s="59">
        <f t="shared" si="8"/>
        <v>0</v>
      </c>
      <c r="G37" s="60">
        <f t="shared" si="8"/>
        <v>0</v>
      </c>
      <c r="H37" s="61">
        <f t="shared" si="8"/>
        <v>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>
        <v>107000</v>
      </c>
      <c r="D42" s="53"/>
      <c r="E42" s="53"/>
      <c r="F42" s="53"/>
      <c r="G42" s="68">
        <f t="shared" si="9"/>
        <v>0</v>
      </c>
      <c r="H42" s="46">
        <f t="shared" si="9"/>
        <v>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120900</v>
      </c>
      <c r="D45" s="59">
        <f t="shared" si="10"/>
        <v>37810</v>
      </c>
      <c r="E45" s="59">
        <f t="shared" si="10"/>
        <v>37810</v>
      </c>
      <c r="F45" s="59">
        <f t="shared" si="10"/>
        <v>37810</v>
      </c>
      <c r="G45" s="60">
        <f t="shared" si="10"/>
        <v>0</v>
      </c>
      <c r="H45" s="61">
        <f t="shared" si="10"/>
        <v>37810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>
        <v>65880</v>
      </c>
      <c r="D46" s="44">
        <v>16470</v>
      </c>
      <c r="E46" s="44">
        <v>16470</v>
      </c>
      <c r="F46" s="44">
        <v>16470</v>
      </c>
      <c r="G46" s="71">
        <f t="shared" ref="G46:H52" si="11">ROUND(E46-F46,2)</f>
        <v>0</v>
      </c>
      <c r="H46" s="46">
        <f t="shared" si="11"/>
        <v>16470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>
        <v>55020</v>
      </c>
      <c r="D49" s="44">
        <v>21340</v>
      </c>
      <c r="E49" s="44">
        <v>21340</v>
      </c>
      <c r="F49" s="44">
        <v>21340</v>
      </c>
      <c r="G49" s="71">
        <f t="shared" si="11"/>
        <v>0</v>
      </c>
      <c r="H49" s="46">
        <f t="shared" si="11"/>
        <v>21340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266096.18</v>
      </c>
      <c r="D53" s="73">
        <f>ROUND(D54+D56+D57+D58+D59+D60+D68+D69,2)</f>
        <v>127266</v>
      </c>
      <c r="E53" s="73">
        <f>ROUND(E54+E56+E57+E58+E59+E60+E68+E69,2)</f>
        <v>127266</v>
      </c>
      <c r="F53" s="73">
        <f>ROUND(F54+F56+F57+F58+F59+F60+F68+F69,2)</f>
        <v>126366</v>
      </c>
      <c r="G53" s="74">
        <f>ROUND(G54+G56+G57+G58+G59+G60+G68+G69,2)</f>
        <v>900</v>
      </c>
      <c r="H53" s="75">
        <f>ROUND(H54++H56+H57+H58+H59+H60+H68+H69,2)</f>
        <v>125466</v>
      </c>
      <c r="I53" s="37">
        <f t="shared" si="6"/>
        <v>900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>
        <v>168842</v>
      </c>
      <c r="D57" s="53">
        <v>108031</v>
      </c>
      <c r="E57" s="53">
        <v>108031</v>
      </c>
      <c r="F57" s="53">
        <v>107131</v>
      </c>
      <c r="G57" s="54">
        <f t="shared" si="13"/>
        <v>900</v>
      </c>
      <c r="H57" s="46">
        <f t="shared" si="13"/>
        <v>106231</v>
      </c>
      <c r="I57" s="37">
        <f t="shared" si="6"/>
        <v>900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>
        <v>56354.18</v>
      </c>
      <c r="D59" s="53">
        <v>17535</v>
      </c>
      <c r="E59" s="53">
        <v>17535</v>
      </c>
      <c r="F59" s="53">
        <v>17535</v>
      </c>
      <c r="G59" s="54">
        <f t="shared" si="13"/>
        <v>0</v>
      </c>
      <c r="H59" s="46">
        <f t="shared" si="13"/>
        <v>17535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40900</v>
      </c>
      <c r="D60" s="59">
        <f t="shared" si="14"/>
        <v>1700</v>
      </c>
      <c r="E60" s="59">
        <f t="shared" si="14"/>
        <v>1700</v>
      </c>
      <c r="F60" s="59">
        <f t="shared" si="14"/>
        <v>1700</v>
      </c>
      <c r="G60" s="60">
        <f t="shared" si="14"/>
        <v>0</v>
      </c>
      <c r="H60" s="61">
        <f t="shared" si="14"/>
        <v>1700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>
        <v>14000</v>
      </c>
      <c r="D62" s="53"/>
      <c r="E62" s="53"/>
      <c r="F62" s="53"/>
      <c r="G62" s="68">
        <f t="shared" si="15"/>
        <v>0</v>
      </c>
      <c r="H62" s="46">
        <f t="shared" si="15"/>
        <v>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>
        <v>7200</v>
      </c>
      <c r="D66" s="53">
        <v>1700</v>
      </c>
      <c r="E66" s="53">
        <v>1700</v>
      </c>
      <c r="F66" s="53">
        <v>1700</v>
      </c>
      <c r="G66" s="68">
        <f t="shared" si="15"/>
        <v>0</v>
      </c>
      <c r="H66" s="46">
        <f t="shared" si="15"/>
        <v>1700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>
        <v>19700</v>
      </c>
      <c r="D67" s="53"/>
      <c r="E67" s="53"/>
      <c r="F67" s="53"/>
      <c r="G67" s="68">
        <f t="shared" si="15"/>
        <v>0</v>
      </c>
      <c r="H67" s="46">
        <f t="shared" si="15"/>
        <v>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19650</v>
      </c>
      <c r="D73" s="89">
        <f>ROUND(D74+D75+D76,2)</f>
        <v>11144.74</v>
      </c>
      <c r="E73" s="89">
        <f>ROUND(E74+E75+E76,2)</f>
        <v>11144.74</v>
      </c>
      <c r="F73" s="89">
        <f>ROUND(F74+F75+F76,2)</f>
        <v>11094.74</v>
      </c>
      <c r="G73" s="89">
        <f>ROUND(G74+G75+G76,2)</f>
        <v>50</v>
      </c>
      <c r="H73" s="89">
        <f>ROUND(H74+H75+H76+H77,2)</f>
        <v>0</v>
      </c>
      <c r="I73" s="37">
        <f t="shared" si="16"/>
        <v>50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19650</v>
      </c>
      <c r="D76" s="50">
        <f>ROUND(D77+D78+D79+D80,2)</f>
        <v>11144.74</v>
      </c>
      <c r="E76" s="50">
        <f>ROUND(E77+E78+E79+E80,2)</f>
        <v>11144.74</v>
      </c>
      <c r="F76" s="50">
        <f>ROUND(F77+F78+F79+F80,2)</f>
        <v>11094.74</v>
      </c>
      <c r="G76" s="71">
        <f>ROUND(E76-F76,2)</f>
        <v>50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>
        <v>650</v>
      </c>
      <c r="D77" s="93">
        <v>250</v>
      </c>
      <c r="E77" s="93">
        <v>250</v>
      </c>
      <c r="F77" s="93">
        <v>200</v>
      </c>
      <c r="G77" s="71">
        <f>ROUND(E77-F77,2)</f>
        <v>50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>
        <v>19000</v>
      </c>
      <c r="D78" s="93">
        <v>10894.74</v>
      </c>
      <c r="E78" s="93">
        <v>10894.74</v>
      </c>
      <c r="F78" s="93">
        <v>10894.74</v>
      </c>
      <c r="G78" s="71">
        <f>ROUND(E78-F78,2)</f>
        <v>0</v>
      </c>
      <c r="H78" s="50">
        <f>ROUND(H79+H80+H81+H82+H83+H84+H85+H86,2)</f>
        <v>288655.23</v>
      </c>
      <c r="I78" s="37">
        <f t="shared" ref="I78:I87" si="17">D81-F81</f>
        <v>0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288655.23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0</v>
      </c>
      <c r="I80" s="37">
        <f t="shared" si="17"/>
        <v>0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578216.52</v>
      </c>
      <c r="D81" s="50">
        <f>ROUND(D82+D83+D84+D85+D86+D87+D88+D89,2)</f>
        <v>288655.23</v>
      </c>
      <c r="E81" s="50">
        <f>ROUND(E82+E83+E84+E85+E86+E87+E88+E89,2)</f>
        <v>288655.23</v>
      </c>
      <c r="F81" s="50">
        <f>ROUND(F82+F83+F84+F85+F86+F87+F88+F89,2)</f>
        <v>288655.23</v>
      </c>
      <c r="G81" s="56">
        <f>ROUND(G82+G83+G84+G85+G86+G87+G88+G89,2)</f>
        <v>0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>
        <v>578216.52</v>
      </c>
      <c r="D82" s="44">
        <v>288655.23</v>
      </c>
      <c r="E82" s="44">
        <v>288655.23</v>
      </c>
      <c r="F82" s="44">
        <v>288655.23</v>
      </c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/>
      <c r="D83" s="53"/>
      <c r="E83" s="53"/>
      <c r="F83" s="53"/>
      <c r="G83" s="68">
        <f t="shared" si="19"/>
        <v>0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/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106151.42</v>
      </c>
      <c r="I87" s="37">
        <f t="shared" si="17"/>
        <v>2.25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141013</v>
      </c>
      <c r="D90" s="49">
        <f>ROUND(D91+D94,2)</f>
        <v>106155.92</v>
      </c>
      <c r="E90" s="49">
        <f>ROUND(E91+E94,2)</f>
        <v>106155.92</v>
      </c>
      <c r="F90" s="49">
        <f>ROUND(F91+F94,2)</f>
        <v>106153.67</v>
      </c>
      <c r="G90" s="56">
        <f>ROUND(G91+G94,2)</f>
        <v>2.25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106151.42</v>
      </c>
      <c r="I91" s="37">
        <f>D94-F94</f>
        <v>2.25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21985.919999999998</v>
      </c>
      <c r="I93" s="37">
        <f>D96-F96</f>
        <v>0</v>
      </c>
    </row>
    <row r="94" spans="1:9" ht="31.5" x14ac:dyDescent="0.25">
      <c r="A94" s="66" t="s">
        <v>159</v>
      </c>
      <c r="B94" s="67">
        <v>340</v>
      </c>
      <c r="C94" s="49">
        <f>ROUND(C95+C96+C99+C100+C101+C102+C106+C105,2)</f>
        <v>141013</v>
      </c>
      <c r="D94" s="49">
        <f>ROUND(D95+D96+D99+D100+D101+D102+D106+D105,2)</f>
        <v>106155.92</v>
      </c>
      <c r="E94" s="49">
        <f>ROUND(E95+E96+E99+E100+E101+E102+E106+E105,2)</f>
        <v>106155.92</v>
      </c>
      <c r="F94" s="49">
        <f>ROUND(F95+F96+F99+F100+F101+F102+F106+F105,2)</f>
        <v>106153.67</v>
      </c>
      <c r="G94" s="56">
        <f>ROUND(G95+G96+G99+G100+G101+G102+G106+G105,2)</f>
        <v>2.25</v>
      </c>
      <c r="H94" s="46">
        <f>ROUND(F99-G99,2)</f>
        <v>0</v>
      </c>
      <c r="I94" s="37">
        <f>D99-F99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 t="shared" ref="G95:G101" si="20">ROUND(E95-F95,2)</f>
        <v>0</v>
      </c>
      <c r="H95" s="46">
        <f>ROUND(F100-G100,2)</f>
        <v>0</v>
      </c>
      <c r="I95" s="37">
        <f>D100-F100</f>
        <v>0</v>
      </c>
    </row>
    <row r="96" spans="1:9" ht="15.75" x14ac:dyDescent="0.25">
      <c r="A96" s="122" t="s">
        <v>164</v>
      </c>
      <c r="B96" s="123">
        <v>342</v>
      </c>
      <c r="C96" s="124">
        <f>SUM(C97+C98)</f>
        <v>56839</v>
      </c>
      <c r="D96" s="124">
        <f>SUM(D97+D98)</f>
        <v>21985.919999999998</v>
      </c>
      <c r="E96" s="124">
        <f>SUM(E97+E98)</f>
        <v>21985.919999999998</v>
      </c>
      <c r="F96" s="124">
        <f>SUM(F97+F98)</f>
        <v>21985.919999999998</v>
      </c>
      <c r="G96" s="125">
        <f t="shared" si="20"/>
        <v>0</v>
      </c>
      <c r="H96" s="46">
        <f>ROUND(F101-G101,2)</f>
        <v>0</v>
      </c>
      <c r="I96" s="37">
        <f>D101-F101</f>
        <v>0</v>
      </c>
    </row>
    <row r="97" spans="1:9" ht="15.75" x14ac:dyDescent="0.25">
      <c r="A97" s="51" t="s">
        <v>285</v>
      </c>
      <c r="B97" s="52" t="s">
        <v>286</v>
      </c>
      <c r="C97" s="126">
        <v>17139</v>
      </c>
      <c r="D97" s="126">
        <v>11747.2</v>
      </c>
      <c r="E97" s="126">
        <v>11747.2</v>
      </c>
      <c r="F97" s="126">
        <v>11747.2</v>
      </c>
      <c r="G97" s="94">
        <f t="shared" si="20"/>
        <v>0</v>
      </c>
      <c r="H97" s="103">
        <f>ROUND(H98+H99,2)</f>
        <v>84165.5</v>
      </c>
      <c r="I97" s="37">
        <f>D102-F102</f>
        <v>2.25</v>
      </c>
    </row>
    <row r="98" spans="1:9" ht="15.75" x14ac:dyDescent="0.25">
      <c r="A98" s="51" t="s">
        <v>287</v>
      </c>
      <c r="B98" s="52" t="s">
        <v>288</v>
      </c>
      <c r="C98" s="126">
        <v>39700</v>
      </c>
      <c r="D98" s="126">
        <v>10238.719999999999</v>
      </c>
      <c r="E98" s="126">
        <v>10238.719999999999</v>
      </c>
      <c r="F98" s="126">
        <v>10238.719999999999</v>
      </c>
      <c r="G98" s="94">
        <f t="shared" si="20"/>
        <v>0</v>
      </c>
      <c r="H98" s="46">
        <f>ROUND(F103-G103,2)</f>
        <v>0</v>
      </c>
      <c r="I98" s="37"/>
    </row>
    <row r="99" spans="1:9" ht="15.75" x14ac:dyDescent="0.25">
      <c r="A99" s="51" t="s">
        <v>166</v>
      </c>
      <c r="B99" s="52">
        <v>343</v>
      </c>
      <c r="C99" s="53"/>
      <c r="D99" s="53"/>
      <c r="E99" s="53"/>
      <c r="F99" s="53"/>
      <c r="G99" s="94">
        <f t="shared" si="20"/>
        <v>0</v>
      </c>
      <c r="H99" s="46">
        <f>ROUND(F104-G104,2)</f>
        <v>84165.5</v>
      </c>
      <c r="I99" s="37">
        <f>D104-F104</f>
        <v>2.25</v>
      </c>
    </row>
    <row r="100" spans="1:9" ht="15.75" x14ac:dyDescent="0.25">
      <c r="A100" s="51" t="s">
        <v>168</v>
      </c>
      <c r="B100" s="52">
        <v>344</v>
      </c>
      <c r="C100" s="53"/>
      <c r="D100" s="53"/>
      <c r="E100" s="53"/>
      <c r="F100" s="53"/>
      <c r="G100" s="94">
        <f t="shared" si="20"/>
        <v>0</v>
      </c>
      <c r="H100" s="46">
        <f>ROUND(F105-G105,2)</f>
        <v>0</v>
      </c>
      <c r="I100" s="37"/>
    </row>
    <row r="101" spans="1:9" ht="15.75" x14ac:dyDescent="0.25">
      <c r="A101" s="51" t="s">
        <v>170</v>
      </c>
      <c r="B101" s="52">
        <v>345</v>
      </c>
      <c r="C101" s="53"/>
      <c r="D101" s="53"/>
      <c r="E101" s="53"/>
      <c r="F101" s="53"/>
      <c r="G101" s="94">
        <f t="shared" si="20"/>
        <v>0</v>
      </c>
      <c r="H101" s="46">
        <f>ROUND(F106-G106,2)</f>
        <v>0</v>
      </c>
      <c r="I101" s="37">
        <f>D106-F106</f>
        <v>0</v>
      </c>
    </row>
    <row r="102" spans="1:9" ht="15.75" x14ac:dyDescent="0.25">
      <c r="A102" s="104" t="s">
        <v>172</v>
      </c>
      <c r="B102" s="105">
        <v>346</v>
      </c>
      <c r="C102" s="103">
        <f>ROUND(C103+C104,2)</f>
        <v>84174</v>
      </c>
      <c r="D102" s="103">
        <f>ROUND(D103+D104,2)</f>
        <v>84170</v>
      </c>
      <c r="E102" s="103">
        <f>ROUND(E103+E104,2)</f>
        <v>84170</v>
      </c>
      <c r="F102" s="103">
        <f>ROUND(F103+F104,2)</f>
        <v>84167.75</v>
      </c>
      <c r="G102" s="71">
        <f>ROUND(G103+G104,2)</f>
        <v>2.25</v>
      </c>
    </row>
    <row r="103" spans="1:9" ht="31.5" x14ac:dyDescent="0.25">
      <c r="A103" s="51" t="s">
        <v>269</v>
      </c>
      <c r="B103" s="52" t="s">
        <v>270</v>
      </c>
      <c r="C103" s="44"/>
      <c r="D103" s="44"/>
      <c r="E103" s="44"/>
      <c r="F103" s="44"/>
      <c r="G103" s="71">
        <f>ROUND(E103-F103,2)</f>
        <v>0</v>
      </c>
    </row>
    <row r="104" spans="1:9" ht="31.5" x14ac:dyDescent="0.25">
      <c r="A104" s="51" t="s">
        <v>271</v>
      </c>
      <c r="B104" s="52" t="s">
        <v>272</v>
      </c>
      <c r="C104" s="44">
        <v>84174</v>
      </c>
      <c r="D104" s="44">
        <v>84170</v>
      </c>
      <c r="E104" s="44">
        <v>84170</v>
      </c>
      <c r="F104" s="44">
        <v>84167.75</v>
      </c>
      <c r="G104" s="71">
        <f>ROUND(E104-F104,2)</f>
        <v>2.25</v>
      </c>
    </row>
    <row r="105" spans="1:9" ht="31.5" x14ac:dyDescent="0.25">
      <c r="A105" s="106" t="s">
        <v>273</v>
      </c>
      <c r="B105" s="107">
        <v>347</v>
      </c>
      <c r="C105" s="108"/>
      <c r="D105" s="108"/>
      <c r="E105" s="108"/>
      <c r="F105" s="108"/>
      <c r="G105" s="109">
        <f>ROUND(E105-F105,2)</f>
        <v>0</v>
      </c>
    </row>
    <row r="106" spans="1:9" ht="48" thickBot="1" x14ac:dyDescent="0.3">
      <c r="A106" s="106" t="s">
        <v>274</v>
      </c>
      <c r="B106" s="107">
        <v>349</v>
      </c>
      <c r="C106" s="108"/>
      <c r="D106" s="108"/>
      <c r="E106" s="108"/>
      <c r="F106" s="108"/>
      <c r="G106" s="109">
        <f>ROUND(E106-F106,2)</f>
        <v>0</v>
      </c>
    </row>
    <row r="107" spans="1:9" ht="15.75" thickBot="1" x14ac:dyDescent="0.3">
      <c r="A107" s="127"/>
      <c r="B107" s="128"/>
      <c r="C107" s="129"/>
      <c r="D107" s="129"/>
      <c r="E107" s="129"/>
      <c r="F107" s="129"/>
      <c r="G107" s="130"/>
    </row>
    <row r="113" spans="1:7" ht="47.25" x14ac:dyDescent="0.25">
      <c r="A113" s="114" t="s">
        <v>275</v>
      </c>
      <c r="B113" s="115"/>
      <c r="C113" s="116" t="s">
        <v>276</v>
      </c>
      <c r="D113" s="116"/>
      <c r="E113" s="117"/>
      <c r="F113" s="118"/>
    </row>
    <row r="114" spans="1:7" ht="45" x14ac:dyDescent="0.25">
      <c r="A114" s="119" t="s">
        <v>277</v>
      </c>
      <c r="B114" s="115"/>
      <c r="D114" s="119" t="s">
        <v>277</v>
      </c>
      <c r="E114" s="119"/>
    </row>
    <row r="115" spans="1:7" x14ac:dyDescent="0.25">
      <c r="A115" s="119"/>
      <c r="B115" s="115"/>
      <c r="C115" s="115"/>
      <c r="F115" s="119"/>
      <c r="G115" s="119"/>
    </row>
    <row r="116" spans="1:7" x14ac:dyDescent="0.25">
      <c r="A116" t="s">
        <v>278</v>
      </c>
      <c r="B116" s="115"/>
      <c r="C116" s="115"/>
      <c r="F116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6"/>
  <sheetViews>
    <sheetView workbookViewId="0">
      <selection activeCell="B12" sqref="B12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291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5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2219020.16</v>
      </c>
      <c r="D17" s="35">
        <f>ROUND(D18+D24+D73+D81+D90,2)</f>
        <v>963945</v>
      </c>
      <c r="E17" s="35">
        <f>ROUND(E18+E24+E73+E81+E90,2)</f>
        <v>964165.16</v>
      </c>
      <c r="F17" s="35">
        <f>ROUND(F18+F24+F73+F81+F90,2)</f>
        <v>961860.3</v>
      </c>
      <c r="G17" s="35">
        <f>ROUND(G18+G24+G73+G81+G90,2)</f>
        <v>2304.86</v>
      </c>
      <c r="H17" s="36">
        <f>ROUND(H18+H24+H73+H78+H87,2)</f>
        <v>959555.44</v>
      </c>
      <c r="I17" s="37">
        <f>D17-F17</f>
        <v>2084.6999999999534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0</v>
      </c>
      <c r="D18" s="40">
        <f t="shared" si="0"/>
        <v>0</v>
      </c>
      <c r="E18" s="40">
        <f t="shared" si="0"/>
        <v>0</v>
      </c>
      <c r="F18" s="40">
        <f t="shared" si="0"/>
        <v>0</v>
      </c>
      <c r="G18" s="40">
        <f t="shared" si="0"/>
        <v>0</v>
      </c>
      <c r="H18" s="41">
        <f t="shared" si="0"/>
        <v>0</v>
      </c>
      <c r="I18" s="37">
        <f>D18-F18</f>
        <v>0</v>
      </c>
    </row>
    <row r="19" spans="1:9" s="15" customFormat="1" ht="15.75" x14ac:dyDescent="0.25">
      <c r="A19" s="42" t="s">
        <v>27</v>
      </c>
      <c r="B19" s="43">
        <v>211</v>
      </c>
      <c r="C19" s="44"/>
      <c r="D19" s="44"/>
      <c r="E19" s="44"/>
      <c r="F19" s="44"/>
      <c r="G19" s="45">
        <f>ROUND(E19-F19,2)</f>
        <v>0</v>
      </c>
      <c r="H19" s="46">
        <f>ROUND(F19-G19,2)</f>
        <v>0</v>
      </c>
      <c r="I19" s="37">
        <f>D19-F19</f>
        <v>0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/>
      <c r="D23" s="53"/>
      <c r="E23" s="53"/>
      <c r="F23" s="53"/>
      <c r="G23" s="54">
        <f>ROUND(E23-F23,2)</f>
        <v>0</v>
      </c>
      <c r="H23" s="46">
        <f>ROUND(F23-G23,2)</f>
        <v>0</v>
      </c>
      <c r="I23" s="37">
        <f t="shared" ref="I23:I32" si="2">D23-F23</f>
        <v>0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0</v>
      </c>
      <c r="D24" s="49">
        <f t="shared" si="3"/>
        <v>0</v>
      </c>
      <c r="E24" s="49">
        <f t="shared" si="3"/>
        <v>0</v>
      </c>
      <c r="F24" s="49">
        <f t="shared" si="3"/>
        <v>0</v>
      </c>
      <c r="G24" s="49">
        <f t="shared" si="3"/>
        <v>0</v>
      </c>
      <c r="H24" s="50">
        <f t="shared" si="3"/>
        <v>0</v>
      </c>
      <c r="I24" s="37">
        <f t="shared" si="2"/>
        <v>0</v>
      </c>
    </row>
    <row r="25" spans="1:9" ht="15.75" x14ac:dyDescent="0.25">
      <c r="A25" s="42" t="s">
        <v>196</v>
      </c>
      <c r="B25" s="43">
        <v>221</v>
      </c>
      <c r="C25" s="53"/>
      <c r="D25" s="53"/>
      <c r="E25" s="53"/>
      <c r="F25" s="53"/>
      <c r="G25" s="54">
        <f>ROUND(E25-F25,2)</f>
        <v>0</v>
      </c>
      <c r="H25" s="46">
        <f>ROUND(F25-G25,2)</f>
        <v>0</v>
      </c>
      <c r="I25" s="37">
        <f t="shared" si="2"/>
        <v>0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0</v>
      </c>
      <c r="D27" s="49">
        <f t="shared" si="4"/>
        <v>0</v>
      </c>
      <c r="E27" s="49">
        <f t="shared" si="4"/>
        <v>0</v>
      </c>
      <c r="F27" s="49">
        <f t="shared" si="4"/>
        <v>0</v>
      </c>
      <c r="G27" s="56">
        <f t="shared" si="4"/>
        <v>0</v>
      </c>
      <c r="H27" s="50">
        <f t="shared" si="4"/>
        <v>0</v>
      </c>
      <c r="I27" s="37">
        <f t="shared" si="2"/>
        <v>0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0</v>
      </c>
      <c r="D28" s="59">
        <f t="shared" si="5"/>
        <v>0</v>
      </c>
      <c r="E28" s="59">
        <f t="shared" si="5"/>
        <v>0</v>
      </c>
      <c r="F28" s="59">
        <f t="shared" si="5"/>
        <v>0</v>
      </c>
      <c r="G28" s="60">
        <f t="shared" si="5"/>
        <v>0</v>
      </c>
      <c r="H28" s="61">
        <f t="shared" si="5"/>
        <v>0</v>
      </c>
      <c r="I28" s="37">
        <f t="shared" si="2"/>
        <v>0</v>
      </c>
    </row>
    <row r="29" spans="1:9" ht="15.75" x14ac:dyDescent="0.25">
      <c r="A29" s="51" t="s">
        <v>51</v>
      </c>
      <c r="B29" s="52" t="s">
        <v>198</v>
      </c>
      <c r="C29" s="53"/>
      <c r="D29" s="53"/>
      <c r="E29" s="53"/>
      <c r="F29" s="53"/>
      <c r="G29" s="54">
        <f>ROUND(E29-F29,2)</f>
        <v>0</v>
      </c>
      <c r="H29" s="46">
        <f>ROUND(F29-G29,2)</f>
        <v>0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/>
      <c r="D31" s="53"/>
      <c r="E31" s="53"/>
      <c r="F31" s="53"/>
      <c r="G31" s="54">
        <f>ROUND(E31-F31,2)</f>
        <v>0</v>
      </c>
      <c r="H31" s="46">
        <f>ROUND(F31-G31,2)</f>
        <v>0</v>
      </c>
      <c r="I31" s="37">
        <f t="shared" si="2"/>
        <v>0</v>
      </c>
    </row>
    <row r="32" spans="1:9" ht="31.5" x14ac:dyDescent="0.25">
      <c r="A32" s="51" t="s">
        <v>202</v>
      </c>
      <c r="B32" s="52" t="s">
        <v>203</v>
      </c>
      <c r="C32" s="53"/>
      <c r="D32" s="53"/>
      <c r="E32" s="53"/>
      <c r="F32" s="53"/>
      <c r="G32" s="54">
        <f>ROUND(E32-F32,2)</f>
        <v>0</v>
      </c>
      <c r="H32" s="46">
        <f>ROUND(F32-G32,2)</f>
        <v>0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/>
      <c r="D33" s="53"/>
      <c r="E33" s="53"/>
      <c r="F33" s="53"/>
      <c r="G33" s="54">
        <f>ROUND(E33-F33,2)</f>
        <v>0</v>
      </c>
      <c r="H33" s="46">
        <f>ROUND(F33-G33,2)</f>
        <v>0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0</v>
      </c>
      <c r="D35" s="49">
        <f t="shared" si="7"/>
        <v>0</v>
      </c>
      <c r="E35" s="49">
        <f t="shared" si="7"/>
        <v>0</v>
      </c>
      <c r="F35" s="49">
        <f t="shared" si="7"/>
        <v>0</v>
      </c>
      <c r="G35" s="56">
        <f t="shared" si="7"/>
        <v>0</v>
      </c>
      <c r="H35" s="50">
        <f t="shared" si="7"/>
        <v>0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/>
      <c r="D36" s="44"/>
      <c r="E36" s="44"/>
      <c r="F36" s="44"/>
      <c r="G36" s="45">
        <f>ROUND(E36-F36,2)</f>
        <v>0</v>
      </c>
      <c r="H36" s="46">
        <f>ROUND(F36-G36,2)</f>
        <v>0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0</v>
      </c>
      <c r="D37" s="59">
        <f t="shared" si="8"/>
        <v>0</v>
      </c>
      <c r="E37" s="59">
        <f t="shared" si="8"/>
        <v>0</v>
      </c>
      <c r="F37" s="59">
        <f t="shared" si="8"/>
        <v>0</v>
      </c>
      <c r="G37" s="60">
        <f t="shared" si="8"/>
        <v>0</v>
      </c>
      <c r="H37" s="61">
        <f t="shared" si="8"/>
        <v>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/>
      <c r="D42" s="53"/>
      <c r="E42" s="53"/>
      <c r="F42" s="53"/>
      <c r="G42" s="68">
        <f t="shared" si="9"/>
        <v>0</v>
      </c>
      <c r="H42" s="46">
        <f t="shared" si="9"/>
        <v>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0</v>
      </c>
      <c r="D45" s="59">
        <f t="shared" si="10"/>
        <v>0</v>
      </c>
      <c r="E45" s="59">
        <f t="shared" si="10"/>
        <v>0</v>
      </c>
      <c r="F45" s="59">
        <f t="shared" si="10"/>
        <v>0</v>
      </c>
      <c r="G45" s="60">
        <f t="shared" si="10"/>
        <v>0</v>
      </c>
      <c r="H45" s="61">
        <f t="shared" si="10"/>
        <v>0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/>
      <c r="D46" s="44"/>
      <c r="E46" s="44"/>
      <c r="F46" s="44"/>
      <c r="G46" s="71">
        <f t="shared" ref="G46:H52" si="11">ROUND(E46-F46,2)</f>
        <v>0</v>
      </c>
      <c r="H46" s="46">
        <f t="shared" si="11"/>
        <v>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/>
      <c r="D49" s="44"/>
      <c r="E49" s="44"/>
      <c r="F49" s="44"/>
      <c r="G49" s="71">
        <f t="shared" si="11"/>
        <v>0</v>
      </c>
      <c r="H49" s="46">
        <f t="shared" si="11"/>
        <v>0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0</v>
      </c>
      <c r="D53" s="73">
        <f>ROUND(D54+D56+D57+D58+D59+D60+D68+D69,2)</f>
        <v>0</v>
      </c>
      <c r="E53" s="73">
        <f>ROUND(E54+E56+E57+E58+E59+E60+E68+E69,2)</f>
        <v>0</v>
      </c>
      <c r="F53" s="73">
        <f>ROUND(F54+F56+F57+F58+F59+F60+F68+F69,2)</f>
        <v>0</v>
      </c>
      <c r="G53" s="74">
        <f>ROUND(G54+G56+G57+G58+G59+G60+G68+G69,2)</f>
        <v>0</v>
      </c>
      <c r="H53" s="75">
        <f>ROUND(H54++H56+H57+H58+H59+H60+H68+H69,2)</f>
        <v>0</v>
      </c>
      <c r="I53" s="37">
        <f t="shared" si="6"/>
        <v>0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/>
      <c r="D57" s="53"/>
      <c r="E57" s="53"/>
      <c r="F57" s="53"/>
      <c r="G57" s="54">
        <f t="shared" si="13"/>
        <v>0</v>
      </c>
      <c r="H57" s="46">
        <f t="shared" si="13"/>
        <v>0</v>
      </c>
      <c r="I57" s="37">
        <f t="shared" si="6"/>
        <v>0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/>
      <c r="D59" s="53"/>
      <c r="E59" s="53"/>
      <c r="F59" s="53"/>
      <c r="G59" s="54">
        <f t="shared" si="13"/>
        <v>0</v>
      </c>
      <c r="H59" s="46">
        <f t="shared" si="13"/>
        <v>0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0</v>
      </c>
      <c r="D60" s="59">
        <f t="shared" si="14"/>
        <v>0</v>
      </c>
      <c r="E60" s="59">
        <f t="shared" si="14"/>
        <v>0</v>
      </c>
      <c r="F60" s="59">
        <f t="shared" si="14"/>
        <v>0</v>
      </c>
      <c r="G60" s="60">
        <f t="shared" si="14"/>
        <v>0</v>
      </c>
      <c r="H60" s="61">
        <f t="shared" si="14"/>
        <v>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/>
      <c r="D62" s="53"/>
      <c r="E62" s="53"/>
      <c r="F62" s="53"/>
      <c r="G62" s="68">
        <f t="shared" si="15"/>
        <v>0</v>
      </c>
      <c r="H62" s="46">
        <f t="shared" si="15"/>
        <v>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/>
      <c r="D66" s="53"/>
      <c r="E66" s="53"/>
      <c r="F66" s="53"/>
      <c r="G66" s="68">
        <f t="shared" si="15"/>
        <v>0</v>
      </c>
      <c r="H66" s="46">
        <f t="shared" si="15"/>
        <v>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/>
      <c r="D67" s="53"/>
      <c r="E67" s="53"/>
      <c r="F67" s="53"/>
      <c r="G67" s="68">
        <f t="shared" si="15"/>
        <v>0</v>
      </c>
      <c r="H67" s="46">
        <f t="shared" si="15"/>
        <v>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0</v>
      </c>
      <c r="D73" s="89">
        <f>ROUND(D74+D75+D76,2)</f>
        <v>0</v>
      </c>
      <c r="E73" s="89">
        <f>ROUND(E74+E75+E76,2)</f>
        <v>0</v>
      </c>
      <c r="F73" s="89">
        <f>ROUND(F74+F75+F76,2)</f>
        <v>0</v>
      </c>
      <c r="G73" s="89">
        <f>ROUND(G74+G75+G76,2)</f>
        <v>0</v>
      </c>
      <c r="H73" s="89">
        <f>ROUND(H74+H75+H76+H77,2)</f>
        <v>0</v>
      </c>
      <c r="I73" s="37">
        <f t="shared" si="16"/>
        <v>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0</v>
      </c>
      <c r="D76" s="50">
        <f>ROUND(D77+D78+D79+D80,2)</f>
        <v>0</v>
      </c>
      <c r="E76" s="50">
        <f>ROUND(E77+E78+E79+E80,2)</f>
        <v>0</v>
      </c>
      <c r="F76" s="50">
        <f>ROUND(F77+F78+F79+F80,2)</f>
        <v>0</v>
      </c>
      <c r="G76" s="71">
        <f>ROUND(E76-F76,2)</f>
        <v>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/>
      <c r="D77" s="93"/>
      <c r="E77" s="93"/>
      <c r="F77" s="93"/>
      <c r="G77" s="71">
        <f>ROUND(E77-F77,2)</f>
        <v>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/>
      <c r="D78" s="93"/>
      <c r="E78" s="93"/>
      <c r="F78" s="93"/>
      <c r="G78" s="71">
        <f>ROUND(E78-F78,2)</f>
        <v>0</v>
      </c>
      <c r="H78" s="50">
        <f>ROUND(H79+H80+H81+H82+H83+H84+H85+H86,2)</f>
        <v>220.16</v>
      </c>
      <c r="I78" s="37">
        <f t="shared" ref="I78:I87" si="17">D81-F81</f>
        <v>-220.16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0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220.16</v>
      </c>
      <c r="I80" s="37">
        <f t="shared" si="17"/>
        <v>-220.16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220.16</v>
      </c>
      <c r="D81" s="50">
        <f>ROUND(D82+D83+D84+D85+D86+D87+D88+D89,2)</f>
        <v>0</v>
      </c>
      <c r="E81" s="50">
        <f>ROUND(E82+E83+E84+E85+E86+E87+E88+E89,2)</f>
        <v>220.16</v>
      </c>
      <c r="F81" s="50">
        <f>ROUND(F82+F83+F84+F85+F86+F87+F88+F89,2)</f>
        <v>220.16</v>
      </c>
      <c r="G81" s="56">
        <f>ROUND(G82+G83+G84+G85+G86+G87+G88+G89,2)</f>
        <v>0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/>
      <c r="D82" s="44"/>
      <c r="E82" s="44"/>
      <c r="F82" s="44"/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>
        <v>220.16</v>
      </c>
      <c r="D83" s="53"/>
      <c r="E83" s="53">
        <v>220.16</v>
      </c>
      <c r="F83" s="53">
        <v>220.16</v>
      </c>
      <c r="G83" s="68">
        <f t="shared" si="19"/>
        <v>0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/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959335.28</v>
      </c>
      <c r="I87" s="37">
        <f t="shared" si="17"/>
        <v>2304.859999999986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2218800</v>
      </c>
      <c r="D90" s="49">
        <f>ROUND(D91+D94,2)</f>
        <v>963945</v>
      </c>
      <c r="E90" s="49">
        <f>ROUND(E91+E94,2)</f>
        <v>963945</v>
      </c>
      <c r="F90" s="49">
        <f>ROUND(F91+F94,2)</f>
        <v>961640.14</v>
      </c>
      <c r="G90" s="56">
        <f>ROUND(G91+G94,2)</f>
        <v>2304.86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959335.28</v>
      </c>
      <c r="I91" s="37">
        <f>D94-F94</f>
        <v>2304.859999999986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959335.28</v>
      </c>
      <c r="I93" s="37">
        <f>D96-F96</f>
        <v>2304.859999999986</v>
      </c>
    </row>
    <row r="94" spans="1:9" ht="31.5" x14ac:dyDescent="0.25">
      <c r="A94" s="66" t="s">
        <v>159</v>
      </c>
      <c r="B94" s="67">
        <v>340</v>
      </c>
      <c r="C94" s="49">
        <f>ROUND(C95+C96+C99+C100+C101+C102+C106+C105,2)</f>
        <v>2218800</v>
      </c>
      <c r="D94" s="49">
        <f>ROUND(D95+D96+D99+D100+D101+D102+D106+D105,2)</f>
        <v>963945</v>
      </c>
      <c r="E94" s="49">
        <f>ROUND(E95+E96+E99+E100+E101+E102+E106+E105,2)</f>
        <v>963945</v>
      </c>
      <c r="F94" s="49">
        <f>ROUND(F95+F96+F99+F100+F101+F102+F106+F105,2)</f>
        <v>961640.14</v>
      </c>
      <c r="G94" s="56">
        <f>ROUND(G95+G96+G99+G100+G101+G102+G106+G105,2)</f>
        <v>2304.86</v>
      </c>
      <c r="H94" s="46">
        <f>ROUND(F99-G99,2)</f>
        <v>0</v>
      </c>
      <c r="I94" s="37">
        <f>D99-F99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 t="shared" ref="G95:G101" si="20">ROUND(E95-F95,2)</f>
        <v>0</v>
      </c>
      <c r="H95" s="46">
        <f>ROUND(F100-G100,2)</f>
        <v>0</v>
      </c>
      <c r="I95" s="37">
        <f>D100-F100</f>
        <v>0</v>
      </c>
    </row>
    <row r="96" spans="1:9" ht="15.75" x14ac:dyDescent="0.25">
      <c r="A96" s="122" t="s">
        <v>164</v>
      </c>
      <c r="B96" s="123">
        <v>342</v>
      </c>
      <c r="C96" s="124">
        <f>SUM(C97+C98)</f>
        <v>2218800</v>
      </c>
      <c r="D96" s="124">
        <f>SUM(D97+D98)</f>
        <v>963945</v>
      </c>
      <c r="E96" s="124">
        <f>SUM(E97+E98)</f>
        <v>963945</v>
      </c>
      <c r="F96" s="124">
        <f>SUM(F97+F98)</f>
        <v>961640.14</v>
      </c>
      <c r="G96" s="125">
        <f t="shared" si="20"/>
        <v>2304.86</v>
      </c>
      <c r="H96" s="46">
        <f>ROUND(F101-G101,2)</f>
        <v>0</v>
      </c>
      <c r="I96" s="37">
        <f>D101-F101</f>
        <v>0</v>
      </c>
    </row>
    <row r="97" spans="1:9" ht="15.75" x14ac:dyDescent="0.25">
      <c r="A97" s="51" t="s">
        <v>285</v>
      </c>
      <c r="B97" s="52" t="s">
        <v>286</v>
      </c>
      <c r="C97" s="126">
        <v>2218800</v>
      </c>
      <c r="D97" s="126">
        <v>963945</v>
      </c>
      <c r="E97" s="126">
        <v>963945</v>
      </c>
      <c r="F97" s="126">
        <v>961640.14</v>
      </c>
      <c r="G97" s="94">
        <f t="shared" si="20"/>
        <v>2304.86</v>
      </c>
      <c r="H97" s="103">
        <f>ROUND(H98+H99,2)</f>
        <v>0</v>
      </c>
      <c r="I97" s="37">
        <f>D102-F102</f>
        <v>0</v>
      </c>
    </row>
    <row r="98" spans="1:9" ht="15.75" x14ac:dyDescent="0.25">
      <c r="A98" s="51" t="s">
        <v>287</v>
      </c>
      <c r="B98" s="52" t="s">
        <v>288</v>
      </c>
      <c r="C98" s="126"/>
      <c r="D98" s="126"/>
      <c r="E98" s="126"/>
      <c r="F98" s="126"/>
      <c r="G98" s="94">
        <f t="shared" si="20"/>
        <v>0</v>
      </c>
      <c r="H98" s="46">
        <f>ROUND(F103-G103,2)</f>
        <v>0</v>
      </c>
      <c r="I98" s="37"/>
    </row>
    <row r="99" spans="1:9" ht="15.75" x14ac:dyDescent="0.25">
      <c r="A99" s="51" t="s">
        <v>166</v>
      </c>
      <c r="B99" s="52">
        <v>343</v>
      </c>
      <c r="C99" s="53"/>
      <c r="D99" s="53"/>
      <c r="E99" s="53"/>
      <c r="F99" s="53"/>
      <c r="G99" s="94">
        <f t="shared" si="20"/>
        <v>0</v>
      </c>
      <c r="H99" s="46">
        <f>ROUND(F104-G104,2)</f>
        <v>0</v>
      </c>
      <c r="I99" s="37">
        <f>D104-F104</f>
        <v>0</v>
      </c>
    </row>
    <row r="100" spans="1:9" ht="15.75" x14ac:dyDescent="0.25">
      <c r="A100" s="51" t="s">
        <v>168</v>
      </c>
      <c r="B100" s="52">
        <v>344</v>
      </c>
      <c r="C100" s="53"/>
      <c r="D100" s="53"/>
      <c r="E100" s="53"/>
      <c r="F100" s="53"/>
      <c r="G100" s="94">
        <f t="shared" si="20"/>
        <v>0</v>
      </c>
      <c r="H100" s="46">
        <f>ROUND(F105-G105,2)</f>
        <v>0</v>
      </c>
      <c r="I100" s="37"/>
    </row>
    <row r="101" spans="1:9" ht="15.75" x14ac:dyDescent="0.25">
      <c r="A101" s="51" t="s">
        <v>170</v>
      </c>
      <c r="B101" s="52">
        <v>345</v>
      </c>
      <c r="C101" s="53"/>
      <c r="D101" s="53"/>
      <c r="E101" s="53"/>
      <c r="F101" s="53"/>
      <c r="G101" s="94">
        <f t="shared" si="20"/>
        <v>0</v>
      </c>
      <c r="H101" s="46">
        <f>ROUND(F106-G106,2)</f>
        <v>0</v>
      </c>
      <c r="I101" s="37">
        <f>D106-F106</f>
        <v>0</v>
      </c>
    </row>
    <row r="102" spans="1:9" ht="15.75" x14ac:dyDescent="0.25">
      <c r="A102" s="104" t="s">
        <v>172</v>
      </c>
      <c r="B102" s="105">
        <v>346</v>
      </c>
      <c r="C102" s="103">
        <f>ROUND(C103+C104,2)</f>
        <v>0</v>
      </c>
      <c r="D102" s="103">
        <f>ROUND(D103+D104,2)</f>
        <v>0</v>
      </c>
      <c r="E102" s="103">
        <f>ROUND(E103+E104,2)</f>
        <v>0</v>
      </c>
      <c r="F102" s="103">
        <f>ROUND(F103+F104,2)</f>
        <v>0</v>
      </c>
      <c r="G102" s="71">
        <f>ROUND(G103+G104,2)</f>
        <v>0</v>
      </c>
    </row>
    <row r="103" spans="1:9" ht="31.5" x14ac:dyDescent="0.25">
      <c r="A103" s="51" t="s">
        <v>269</v>
      </c>
      <c r="B103" s="52" t="s">
        <v>270</v>
      </c>
      <c r="C103" s="44"/>
      <c r="D103" s="44"/>
      <c r="E103" s="44"/>
      <c r="F103" s="44"/>
      <c r="G103" s="71">
        <f>ROUND(E103-F103,2)</f>
        <v>0</v>
      </c>
    </row>
    <row r="104" spans="1:9" ht="31.5" x14ac:dyDescent="0.25">
      <c r="A104" s="51" t="s">
        <v>271</v>
      </c>
      <c r="B104" s="52" t="s">
        <v>272</v>
      </c>
      <c r="C104" s="44"/>
      <c r="D104" s="44"/>
      <c r="E104" s="44"/>
      <c r="F104" s="44"/>
      <c r="G104" s="71">
        <f>ROUND(E104-F104,2)</f>
        <v>0</v>
      </c>
    </row>
    <row r="105" spans="1:9" ht="31.5" x14ac:dyDescent="0.25">
      <c r="A105" s="106" t="s">
        <v>273</v>
      </c>
      <c r="B105" s="107">
        <v>347</v>
      </c>
      <c r="C105" s="108"/>
      <c r="D105" s="108"/>
      <c r="E105" s="108"/>
      <c r="F105" s="108"/>
      <c r="G105" s="109">
        <f>ROUND(E105-F105,2)</f>
        <v>0</v>
      </c>
    </row>
    <row r="106" spans="1:9" ht="48" thickBot="1" x14ac:dyDescent="0.3">
      <c r="A106" s="106" t="s">
        <v>274</v>
      </c>
      <c r="B106" s="107">
        <v>349</v>
      </c>
      <c r="C106" s="108"/>
      <c r="D106" s="108"/>
      <c r="E106" s="108"/>
      <c r="F106" s="108"/>
      <c r="G106" s="109">
        <f>ROUND(E106-F106,2)</f>
        <v>0</v>
      </c>
    </row>
    <row r="107" spans="1:9" ht="15.75" thickBot="1" x14ac:dyDescent="0.3">
      <c r="A107" s="127"/>
      <c r="B107" s="128"/>
      <c r="C107" s="129"/>
      <c r="D107" s="129"/>
      <c r="E107" s="129"/>
      <c r="F107" s="129"/>
      <c r="G107" s="130">
        <v>0</v>
      </c>
    </row>
    <row r="113" spans="1:7" ht="47.25" x14ac:dyDescent="0.25">
      <c r="A113" s="114" t="s">
        <v>275</v>
      </c>
      <c r="B113" s="115"/>
      <c r="C113" s="116" t="s">
        <v>276</v>
      </c>
      <c r="D113" s="116"/>
      <c r="E113" s="117"/>
      <c r="F113" s="118"/>
    </row>
    <row r="114" spans="1:7" ht="45" x14ac:dyDescent="0.25">
      <c r="A114" s="119" t="s">
        <v>277</v>
      </c>
      <c r="B114" s="115"/>
      <c r="D114" s="119" t="s">
        <v>277</v>
      </c>
      <c r="E114" s="119"/>
    </row>
    <row r="115" spans="1:7" x14ac:dyDescent="0.25">
      <c r="A115" s="119"/>
      <c r="B115" s="115"/>
      <c r="C115" s="115"/>
      <c r="F115" s="119"/>
      <c r="G115" s="119"/>
    </row>
    <row r="116" spans="1:7" x14ac:dyDescent="0.25">
      <c r="A116" t="s">
        <v>278</v>
      </c>
      <c r="B116" s="115"/>
      <c r="C116" s="115"/>
      <c r="F116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6"/>
  <sheetViews>
    <sheetView workbookViewId="0">
      <selection sqref="A1:XFD1048576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292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293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12011644.699999999</v>
      </c>
      <c r="D17" s="35">
        <f>ROUND(D18+D24+D73+D81+D90,2)</f>
        <v>8299676.4199999999</v>
      </c>
      <c r="E17" s="35">
        <f>ROUND(E18+E24+E73+E81+E90,2)</f>
        <v>8299676.4199999999</v>
      </c>
      <c r="F17" s="35">
        <f>ROUND(F18+F24+F73+F81+F90,2)</f>
        <v>7212314.2699999996</v>
      </c>
      <c r="G17" s="35">
        <f>ROUND(G18+G24+G73+G81+G90,2)</f>
        <v>1087362.1499999999</v>
      </c>
      <c r="H17" s="36">
        <f>ROUND(H18+H24+H73+H78+H87,2)</f>
        <v>6112455.5700000003</v>
      </c>
      <c r="I17" s="37">
        <f>D17-F17</f>
        <v>1087362.1500000004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9716874</v>
      </c>
      <c r="D18" s="40">
        <f t="shared" si="0"/>
        <v>6590561.8799999999</v>
      </c>
      <c r="E18" s="40">
        <f t="shared" si="0"/>
        <v>6590561.8799999999</v>
      </c>
      <c r="F18" s="40">
        <f t="shared" si="0"/>
        <v>5513117.5899999999</v>
      </c>
      <c r="G18" s="40">
        <f t="shared" si="0"/>
        <v>1077444.29</v>
      </c>
      <c r="H18" s="41">
        <f t="shared" si="0"/>
        <v>4435673.3</v>
      </c>
      <c r="I18" s="37">
        <f>D18-F18</f>
        <v>1077444.29</v>
      </c>
    </row>
    <row r="19" spans="1:9" s="15" customFormat="1" ht="15.75" x14ac:dyDescent="0.25">
      <c r="A19" s="42" t="s">
        <v>27</v>
      </c>
      <c r="B19" s="43">
        <v>211</v>
      </c>
      <c r="C19" s="44">
        <v>7554020</v>
      </c>
      <c r="D19" s="44">
        <v>4944535.13</v>
      </c>
      <c r="E19" s="44">
        <v>4944535.13</v>
      </c>
      <c r="F19" s="44">
        <v>4133469.44</v>
      </c>
      <c r="G19" s="45">
        <f>ROUND(E19-F19,2)</f>
        <v>811065.69</v>
      </c>
      <c r="H19" s="46">
        <f>ROUND(F19-G19,2)</f>
        <v>3322403.75</v>
      </c>
      <c r="I19" s="37">
        <f>D19-F19</f>
        <v>811065.69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>
        <v>2162854</v>
      </c>
      <c r="D23" s="53">
        <v>1646026.75</v>
      </c>
      <c r="E23" s="53">
        <v>1646026.75</v>
      </c>
      <c r="F23" s="53">
        <v>1379648.15</v>
      </c>
      <c r="G23" s="54">
        <f>ROUND(E23-F23,2)</f>
        <v>266378.59999999998</v>
      </c>
      <c r="H23" s="46">
        <f>ROUND(F23-G23,2)</f>
        <v>1113269.55</v>
      </c>
      <c r="I23" s="37">
        <f t="shared" ref="I23:I32" si="2">D23-F23</f>
        <v>266378.60000000009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1555891.18</v>
      </c>
      <c r="D24" s="49">
        <f t="shared" si="3"/>
        <v>1165441.8400000001</v>
      </c>
      <c r="E24" s="49">
        <f t="shared" si="3"/>
        <v>1165441.8400000001</v>
      </c>
      <c r="F24" s="49">
        <f t="shared" si="3"/>
        <v>1155576.23</v>
      </c>
      <c r="G24" s="49">
        <f t="shared" si="3"/>
        <v>9865.61</v>
      </c>
      <c r="H24" s="50">
        <f t="shared" si="3"/>
        <v>1145710.6200000001</v>
      </c>
      <c r="I24" s="37">
        <f t="shared" si="2"/>
        <v>9865.6100000001024</v>
      </c>
    </row>
    <row r="25" spans="1:9" ht="15.75" x14ac:dyDescent="0.25">
      <c r="A25" s="42" t="s">
        <v>196</v>
      </c>
      <c r="B25" s="43">
        <v>221</v>
      </c>
      <c r="C25" s="53">
        <v>70000</v>
      </c>
      <c r="D25" s="53">
        <v>30000</v>
      </c>
      <c r="E25" s="53">
        <v>30000</v>
      </c>
      <c r="F25" s="53">
        <v>26409.39</v>
      </c>
      <c r="G25" s="54">
        <f>ROUND(E25-F25,2)</f>
        <v>3590.61</v>
      </c>
      <c r="H25" s="46">
        <f>ROUND(F25-G25,2)</f>
        <v>22818.78</v>
      </c>
      <c r="I25" s="37">
        <f t="shared" si="2"/>
        <v>3590.6100000000006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945684</v>
      </c>
      <c r="D27" s="49">
        <f t="shared" si="4"/>
        <v>804662.04</v>
      </c>
      <c r="E27" s="49">
        <f t="shared" si="4"/>
        <v>804662.04</v>
      </c>
      <c r="F27" s="49">
        <f t="shared" si="4"/>
        <v>804662.04</v>
      </c>
      <c r="G27" s="56">
        <f t="shared" si="4"/>
        <v>0</v>
      </c>
      <c r="H27" s="50">
        <f t="shared" si="4"/>
        <v>804662.04</v>
      </c>
      <c r="I27" s="37">
        <f t="shared" si="2"/>
        <v>0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945684</v>
      </c>
      <c r="D28" s="59">
        <f t="shared" si="5"/>
        <v>804662.04</v>
      </c>
      <c r="E28" s="59">
        <f t="shared" si="5"/>
        <v>804662.04</v>
      </c>
      <c r="F28" s="59">
        <f t="shared" si="5"/>
        <v>804662.04</v>
      </c>
      <c r="G28" s="60">
        <f t="shared" si="5"/>
        <v>0</v>
      </c>
      <c r="H28" s="61">
        <f t="shared" si="5"/>
        <v>804662.04</v>
      </c>
      <c r="I28" s="37">
        <f t="shared" si="2"/>
        <v>0</v>
      </c>
    </row>
    <row r="29" spans="1:9" ht="15.75" x14ac:dyDescent="0.25">
      <c r="A29" s="51" t="s">
        <v>51</v>
      </c>
      <c r="B29" s="52" t="s">
        <v>198</v>
      </c>
      <c r="C29" s="53">
        <v>559096</v>
      </c>
      <c r="D29" s="53">
        <v>485019.54</v>
      </c>
      <c r="E29" s="53">
        <v>485019.54</v>
      </c>
      <c r="F29" s="53">
        <v>485019.54</v>
      </c>
      <c r="G29" s="54">
        <f>ROUND(E29-F29,2)</f>
        <v>0</v>
      </c>
      <c r="H29" s="46">
        <f>ROUND(F29-G29,2)</f>
        <v>485019.54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>
        <v>223798</v>
      </c>
      <c r="D31" s="53">
        <v>227012.03</v>
      </c>
      <c r="E31" s="53">
        <v>227012.03</v>
      </c>
      <c r="F31" s="53">
        <v>227012.03</v>
      </c>
      <c r="G31" s="54">
        <f>ROUND(E31-F31,2)</f>
        <v>0</v>
      </c>
      <c r="H31" s="46">
        <f>ROUND(F31-G31,2)</f>
        <v>227012.03</v>
      </c>
      <c r="I31" s="37">
        <f t="shared" si="2"/>
        <v>0</v>
      </c>
    </row>
    <row r="32" spans="1:9" ht="31.5" x14ac:dyDescent="0.25">
      <c r="A32" s="51" t="s">
        <v>202</v>
      </c>
      <c r="B32" s="52" t="s">
        <v>203</v>
      </c>
      <c r="C32" s="53">
        <v>104600</v>
      </c>
      <c r="D32" s="53">
        <v>65709.75</v>
      </c>
      <c r="E32" s="53">
        <v>65709.75</v>
      </c>
      <c r="F32" s="53">
        <v>65709.75</v>
      </c>
      <c r="G32" s="54">
        <f>ROUND(E32-F32,2)</f>
        <v>0</v>
      </c>
      <c r="H32" s="46">
        <f>ROUND(F32-G32,2)</f>
        <v>65709.75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>
        <v>58190</v>
      </c>
      <c r="D33" s="53">
        <v>26920.720000000001</v>
      </c>
      <c r="E33" s="53">
        <v>26920.720000000001</v>
      </c>
      <c r="F33" s="53">
        <v>26920.720000000001</v>
      </c>
      <c r="G33" s="54">
        <f>ROUND(E33-F33,2)</f>
        <v>0</v>
      </c>
      <c r="H33" s="46">
        <f>ROUND(F33-G33,2)</f>
        <v>26920.720000000001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274111</v>
      </c>
      <c r="D35" s="49">
        <f t="shared" si="7"/>
        <v>179838.8</v>
      </c>
      <c r="E35" s="49">
        <f t="shared" si="7"/>
        <v>179838.8</v>
      </c>
      <c r="F35" s="49">
        <f t="shared" si="7"/>
        <v>179838.8</v>
      </c>
      <c r="G35" s="56">
        <f t="shared" si="7"/>
        <v>0</v>
      </c>
      <c r="H35" s="50">
        <f t="shared" si="7"/>
        <v>179838.8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>
        <v>46211</v>
      </c>
      <c r="D36" s="44">
        <v>33528.800000000003</v>
      </c>
      <c r="E36" s="44">
        <v>33528.800000000003</v>
      </c>
      <c r="F36" s="44">
        <v>33528.800000000003</v>
      </c>
      <c r="G36" s="45">
        <f>ROUND(E36-F36,2)</f>
        <v>0</v>
      </c>
      <c r="H36" s="46">
        <f>ROUND(F36-G36,2)</f>
        <v>33528.800000000003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107000</v>
      </c>
      <c r="D37" s="59">
        <f t="shared" si="8"/>
        <v>107000</v>
      </c>
      <c r="E37" s="59">
        <f t="shared" si="8"/>
        <v>107000</v>
      </c>
      <c r="F37" s="59">
        <f t="shared" si="8"/>
        <v>107000</v>
      </c>
      <c r="G37" s="60">
        <f t="shared" si="8"/>
        <v>0</v>
      </c>
      <c r="H37" s="61">
        <f t="shared" si="8"/>
        <v>107000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>
        <v>107000</v>
      </c>
      <c r="D42" s="53">
        <v>107000</v>
      </c>
      <c r="E42" s="53">
        <v>107000</v>
      </c>
      <c r="F42" s="53">
        <v>107000</v>
      </c>
      <c r="G42" s="68">
        <f t="shared" si="9"/>
        <v>0</v>
      </c>
      <c r="H42" s="46">
        <f t="shared" si="9"/>
        <v>107000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120900</v>
      </c>
      <c r="D45" s="59">
        <f t="shared" si="10"/>
        <v>39310</v>
      </c>
      <c r="E45" s="59">
        <f t="shared" si="10"/>
        <v>39310</v>
      </c>
      <c r="F45" s="59">
        <f t="shared" si="10"/>
        <v>39310</v>
      </c>
      <c r="G45" s="60">
        <f t="shared" si="10"/>
        <v>0</v>
      </c>
      <c r="H45" s="61">
        <f t="shared" si="10"/>
        <v>39310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>
        <v>65880</v>
      </c>
      <c r="D46" s="44">
        <v>16470</v>
      </c>
      <c r="E46" s="44">
        <v>16470</v>
      </c>
      <c r="F46" s="44">
        <v>16470</v>
      </c>
      <c r="G46" s="71">
        <f t="shared" ref="G46:H52" si="11">ROUND(E46-F46,2)</f>
        <v>0</v>
      </c>
      <c r="H46" s="46">
        <f t="shared" si="11"/>
        <v>16470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>
        <v>55020</v>
      </c>
      <c r="D49" s="44">
        <v>22840</v>
      </c>
      <c r="E49" s="44">
        <v>22840</v>
      </c>
      <c r="F49" s="44">
        <v>22840</v>
      </c>
      <c r="G49" s="71">
        <f t="shared" si="11"/>
        <v>0</v>
      </c>
      <c r="H49" s="46">
        <f t="shared" si="11"/>
        <v>22840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266096.18</v>
      </c>
      <c r="D53" s="73">
        <f>ROUND(D54+D56+D57+D58+D59+D60+D68+D69,2)</f>
        <v>150941</v>
      </c>
      <c r="E53" s="73">
        <f>ROUND(E54+E56+E57+E58+E59+E60+E68+E69,2)</f>
        <v>150941</v>
      </c>
      <c r="F53" s="73">
        <f>ROUND(F54+F56+F57+F58+F59+F60+F68+F69,2)</f>
        <v>144666</v>
      </c>
      <c r="G53" s="74">
        <f>ROUND(G54+G56+G57+G58+G59+G60+G68+G69,2)</f>
        <v>6275</v>
      </c>
      <c r="H53" s="75">
        <f>ROUND(H54++H56+H57+H58+H59+H60+H68+H69,2)</f>
        <v>138391</v>
      </c>
      <c r="I53" s="37">
        <f t="shared" si="6"/>
        <v>6275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>
        <v>168842</v>
      </c>
      <c r="D57" s="53">
        <v>121706</v>
      </c>
      <c r="E57" s="53">
        <v>121706</v>
      </c>
      <c r="F57" s="53">
        <v>115431</v>
      </c>
      <c r="G57" s="54">
        <f t="shared" si="13"/>
        <v>6275</v>
      </c>
      <c r="H57" s="46">
        <f t="shared" si="13"/>
        <v>109156</v>
      </c>
      <c r="I57" s="37">
        <f t="shared" si="6"/>
        <v>6275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>
        <v>56354.18</v>
      </c>
      <c r="D59" s="53">
        <v>17535</v>
      </c>
      <c r="E59" s="53">
        <v>17535</v>
      </c>
      <c r="F59" s="53">
        <v>17535</v>
      </c>
      <c r="G59" s="54">
        <f t="shared" si="13"/>
        <v>0</v>
      </c>
      <c r="H59" s="46">
        <f t="shared" si="13"/>
        <v>17535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40900</v>
      </c>
      <c r="D60" s="59">
        <f t="shared" si="14"/>
        <v>11700</v>
      </c>
      <c r="E60" s="59">
        <f t="shared" si="14"/>
        <v>11700</v>
      </c>
      <c r="F60" s="59">
        <f t="shared" si="14"/>
        <v>11700</v>
      </c>
      <c r="G60" s="60">
        <f t="shared" si="14"/>
        <v>0</v>
      </c>
      <c r="H60" s="61">
        <f t="shared" si="14"/>
        <v>11700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>
        <v>14000</v>
      </c>
      <c r="D62" s="53">
        <v>10000</v>
      </c>
      <c r="E62" s="53">
        <v>10000</v>
      </c>
      <c r="F62" s="53">
        <v>10000</v>
      </c>
      <c r="G62" s="68">
        <f t="shared" si="15"/>
        <v>0</v>
      </c>
      <c r="H62" s="46">
        <f t="shared" si="15"/>
        <v>10000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>
        <v>7200</v>
      </c>
      <c r="D66" s="53">
        <v>1700</v>
      </c>
      <c r="E66" s="53">
        <v>1700</v>
      </c>
      <c r="F66" s="53">
        <v>1700</v>
      </c>
      <c r="G66" s="68">
        <f t="shared" si="15"/>
        <v>0</v>
      </c>
      <c r="H66" s="46">
        <f t="shared" si="15"/>
        <v>1700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>
        <v>19700</v>
      </c>
      <c r="D67" s="53"/>
      <c r="E67" s="53"/>
      <c r="F67" s="53"/>
      <c r="G67" s="68">
        <f t="shared" si="15"/>
        <v>0</v>
      </c>
      <c r="H67" s="46">
        <f t="shared" si="15"/>
        <v>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19650</v>
      </c>
      <c r="D73" s="89">
        <f>ROUND(D74+D75+D76,2)</f>
        <v>12596.55</v>
      </c>
      <c r="E73" s="89">
        <f>ROUND(E74+E75+E76,2)</f>
        <v>12596.55</v>
      </c>
      <c r="F73" s="89">
        <f>ROUND(F74+F75+F76,2)</f>
        <v>12546.55</v>
      </c>
      <c r="G73" s="89">
        <f>ROUND(G74+G75+G76,2)</f>
        <v>50</v>
      </c>
      <c r="H73" s="89">
        <f>ROUND(H74+H75+H76+H77,2)</f>
        <v>0</v>
      </c>
      <c r="I73" s="37">
        <f t="shared" si="16"/>
        <v>50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19650</v>
      </c>
      <c r="D76" s="50">
        <f>ROUND(D77+D78+D79+D80,2)</f>
        <v>12596.55</v>
      </c>
      <c r="E76" s="50">
        <f>ROUND(E77+E78+E79+E80,2)</f>
        <v>12596.55</v>
      </c>
      <c r="F76" s="50">
        <f>ROUND(F77+F78+F79+F80,2)</f>
        <v>12546.55</v>
      </c>
      <c r="G76" s="71">
        <f>ROUND(E76-F76,2)</f>
        <v>50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>
        <v>650</v>
      </c>
      <c r="D77" s="93">
        <v>250</v>
      </c>
      <c r="E77" s="93">
        <v>250</v>
      </c>
      <c r="F77" s="93">
        <v>200</v>
      </c>
      <c r="G77" s="71">
        <f>ROUND(E77-F77,2)</f>
        <v>50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>
        <v>19000</v>
      </c>
      <c r="D78" s="93">
        <v>12346.55</v>
      </c>
      <c r="E78" s="93">
        <v>12346.55</v>
      </c>
      <c r="F78" s="93">
        <v>12346.55</v>
      </c>
      <c r="G78" s="71">
        <f>ROUND(E78-F78,2)</f>
        <v>0</v>
      </c>
      <c r="H78" s="50">
        <f>ROUND(H79+H80+H81+H82+H83+H84+H85+H86,2)</f>
        <v>424920.23</v>
      </c>
      <c r="I78" s="37">
        <f t="shared" ref="I78:I87" si="17">D81-F81</f>
        <v>0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424920.23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0</v>
      </c>
      <c r="I80" s="37">
        <f t="shared" si="17"/>
        <v>0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578216.52</v>
      </c>
      <c r="D81" s="50">
        <f>ROUND(D82+D83+D84+D85+D86+D87+D88+D89,2)</f>
        <v>424920.23</v>
      </c>
      <c r="E81" s="50">
        <f>ROUND(E82+E83+E84+E85+E86+E87+E88+E89,2)</f>
        <v>424920.23</v>
      </c>
      <c r="F81" s="50">
        <f>ROUND(F82+F83+F84+F85+F86+F87+F88+F89,2)</f>
        <v>424920.23</v>
      </c>
      <c r="G81" s="56">
        <f>ROUND(G82+G83+G84+G85+G86+G87+G88+G89,2)</f>
        <v>0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>
        <v>578216.52</v>
      </c>
      <c r="D82" s="44">
        <v>424920.23</v>
      </c>
      <c r="E82" s="44">
        <v>424920.23</v>
      </c>
      <c r="F82" s="44">
        <v>424920.23</v>
      </c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/>
      <c r="D83" s="53"/>
      <c r="E83" s="53"/>
      <c r="F83" s="53"/>
      <c r="G83" s="68">
        <f t="shared" si="19"/>
        <v>0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/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106151.42</v>
      </c>
      <c r="I87" s="37">
        <f t="shared" si="17"/>
        <v>2.25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141013</v>
      </c>
      <c r="D90" s="49">
        <f>ROUND(D91+D94,2)</f>
        <v>106155.92</v>
      </c>
      <c r="E90" s="49">
        <f>ROUND(E91+E94,2)</f>
        <v>106155.92</v>
      </c>
      <c r="F90" s="49">
        <f>ROUND(F91+F94,2)</f>
        <v>106153.67</v>
      </c>
      <c r="G90" s="56">
        <f>ROUND(G91+G94,2)</f>
        <v>2.25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106151.42</v>
      </c>
      <c r="I91" s="37">
        <f>D94-F94</f>
        <v>2.25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21985.919999999998</v>
      </c>
      <c r="I93" s="37">
        <f>D96-F96</f>
        <v>0</v>
      </c>
    </row>
    <row r="94" spans="1:9" ht="31.5" x14ac:dyDescent="0.25">
      <c r="A94" s="66" t="s">
        <v>159</v>
      </c>
      <c r="B94" s="67">
        <v>340</v>
      </c>
      <c r="C94" s="49">
        <f>ROUND(C95+C96+C99+C100+C101+C102+C106+C105,2)</f>
        <v>141013</v>
      </c>
      <c r="D94" s="49">
        <f>ROUND(D95+D96+D99+D100+D101+D102+D106+D105,2)</f>
        <v>106155.92</v>
      </c>
      <c r="E94" s="49">
        <f>ROUND(E95+E96+E99+E100+E101+E102+E106+E105,2)</f>
        <v>106155.92</v>
      </c>
      <c r="F94" s="49">
        <f>ROUND(F95+F96+F99+F100+F101+F102+F106+F105,2)</f>
        <v>106153.67</v>
      </c>
      <c r="G94" s="56">
        <f>ROUND(G95+G96+G99+G100+G101+G102+G106+G105,2)</f>
        <v>2.25</v>
      </c>
      <c r="H94" s="46">
        <f>ROUND(F99-G99,2)</f>
        <v>0</v>
      </c>
      <c r="I94" s="37">
        <f>D99-F99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 t="shared" ref="G95:G101" si="20">ROUND(E95-F95,2)</f>
        <v>0</v>
      </c>
      <c r="H95" s="46">
        <f>ROUND(F100-G100,2)</f>
        <v>0</v>
      </c>
      <c r="I95" s="37">
        <f>D100-F100</f>
        <v>0</v>
      </c>
    </row>
    <row r="96" spans="1:9" ht="15.75" x14ac:dyDescent="0.25">
      <c r="A96" s="122" t="s">
        <v>164</v>
      </c>
      <c r="B96" s="123">
        <v>342</v>
      </c>
      <c r="C96" s="124">
        <f>SUM(C97+C98)</f>
        <v>56839</v>
      </c>
      <c r="D96" s="124">
        <f>SUM(D97+D98)</f>
        <v>21985.919999999998</v>
      </c>
      <c r="E96" s="124">
        <f>SUM(E97+E98)</f>
        <v>21985.919999999998</v>
      </c>
      <c r="F96" s="124">
        <f>SUM(F97+F98)</f>
        <v>21985.919999999998</v>
      </c>
      <c r="G96" s="125">
        <f t="shared" si="20"/>
        <v>0</v>
      </c>
      <c r="H96" s="46">
        <f>ROUND(F101-G101,2)</f>
        <v>0</v>
      </c>
      <c r="I96" s="37">
        <f>D101-F101</f>
        <v>0</v>
      </c>
    </row>
    <row r="97" spans="1:9" ht="15.75" x14ac:dyDescent="0.25">
      <c r="A97" s="51" t="s">
        <v>285</v>
      </c>
      <c r="B97" s="52" t="s">
        <v>286</v>
      </c>
      <c r="C97" s="126">
        <v>17139</v>
      </c>
      <c r="D97" s="126">
        <v>11747.2</v>
      </c>
      <c r="E97" s="126">
        <v>11747.2</v>
      </c>
      <c r="F97" s="126">
        <v>11747.2</v>
      </c>
      <c r="G97" s="94">
        <f t="shared" si="20"/>
        <v>0</v>
      </c>
      <c r="H97" s="103">
        <f>ROUND(H98+H99,2)</f>
        <v>84165.5</v>
      </c>
      <c r="I97" s="37">
        <f>D102-F102</f>
        <v>2.25</v>
      </c>
    </row>
    <row r="98" spans="1:9" ht="15.75" x14ac:dyDescent="0.25">
      <c r="A98" s="51" t="s">
        <v>287</v>
      </c>
      <c r="B98" s="52" t="s">
        <v>288</v>
      </c>
      <c r="C98" s="126">
        <v>39700</v>
      </c>
      <c r="D98" s="126">
        <v>10238.719999999999</v>
      </c>
      <c r="E98" s="126">
        <v>10238.719999999999</v>
      </c>
      <c r="F98" s="126">
        <v>10238.719999999999</v>
      </c>
      <c r="G98" s="94">
        <f t="shared" si="20"/>
        <v>0</v>
      </c>
      <c r="H98" s="46">
        <f>ROUND(F103-G103,2)</f>
        <v>0</v>
      </c>
      <c r="I98" s="37"/>
    </row>
    <row r="99" spans="1:9" ht="15.75" x14ac:dyDescent="0.25">
      <c r="A99" s="51" t="s">
        <v>166</v>
      </c>
      <c r="B99" s="52">
        <v>343</v>
      </c>
      <c r="C99" s="53"/>
      <c r="D99" s="53"/>
      <c r="E99" s="53"/>
      <c r="F99" s="53"/>
      <c r="G99" s="94">
        <f t="shared" si="20"/>
        <v>0</v>
      </c>
      <c r="H99" s="46">
        <f>ROUND(F104-G104,2)</f>
        <v>84165.5</v>
      </c>
      <c r="I99" s="37">
        <f>D104-F104</f>
        <v>2.25</v>
      </c>
    </row>
    <row r="100" spans="1:9" ht="15.75" x14ac:dyDescent="0.25">
      <c r="A100" s="51" t="s">
        <v>168</v>
      </c>
      <c r="B100" s="52">
        <v>344</v>
      </c>
      <c r="C100" s="53"/>
      <c r="D100" s="53"/>
      <c r="E100" s="53"/>
      <c r="F100" s="53"/>
      <c r="G100" s="94">
        <f t="shared" si="20"/>
        <v>0</v>
      </c>
      <c r="H100" s="46">
        <f>ROUND(F105-G105,2)</f>
        <v>0</v>
      </c>
      <c r="I100" s="37"/>
    </row>
    <row r="101" spans="1:9" ht="15.75" x14ac:dyDescent="0.25">
      <c r="A101" s="51" t="s">
        <v>170</v>
      </c>
      <c r="B101" s="52">
        <v>345</v>
      </c>
      <c r="C101" s="53"/>
      <c r="D101" s="53"/>
      <c r="E101" s="53"/>
      <c r="F101" s="53"/>
      <c r="G101" s="94">
        <f t="shared" si="20"/>
        <v>0</v>
      </c>
      <c r="H101" s="46">
        <f>ROUND(F106-G106,2)</f>
        <v>0</v>
      </c>
      <c r="I101" s="37">
        <f>D106-F106</f>
        <v>0</v>
      </c>
    </row>
    <row r="102" spans="1:9" ht="15.75" x14ac:dyDescent="0.25">
      <c r="A102" s="104" t="s">
        <v>172</v>
      </c>
      <c r="B102" s="105">
        <v>346</v>
      </c>
      <c r="C102" s="103">
        <f>ROUND(C103+C104,2)</f>
        <v>84174</v>
      </c>
      <c r="D102" s="103">
        <f>ROUND(D103+D104,2)</f>
        <v>84170</v>
      </c>
      <c r="E102" s="103">
        <f>ROUND(E103+E104,2)</f>
        <v>84170</v>
      </c>
      <c r="F102" s="103">
        <f>ROUND(F103+F104,2)</f>
        <v>84167.75</v>
      </c>
      <c r="G102" s="71">
        <f>ROUND(G103+G104,2)</f>
        <v>2.25</v>
      </c>
    </row>
    <row r="103" spans="1:9" ht="31.5" x14ac:dyDescent="0.25">
      <c r="A103" s="51" t="s">
        <v>269</v>
      </c>
      <c r="B103" s="52" t="s">
        <v>270</v>
      </c>
      <c r="C103" s="44"/>
      <c r="D103" s="44"/>
      <c r="E103" s="44"/>
      <c r="F103" s="44"/>
      <c r="G103" s="71">
        <f>ROUND(E103-F103,2)</f>
        <v>0</v>
      </c>
    </row>
    <row r="104" spans="1:9" ht="31.5" x14ac:dyDescent="0.25">
      <c r="A104" s="51" t="s">
        <v>271</v>
      </c>
      <c r="B104" s="52" t="s">
        <v>272</v>
      </c>
      <c r="C104" s="44">
        <v>84174</v>
      </c>
      <c r="D104" s="44">
        <v>84170</v>
      </c>
      <c r="E104" s="44">
        <v>84170</v>
      </c>
      <c r="F104" s="44">
        <v>84167.75</v>
      </c>
      <c r="G104" s="71">
        <f>ROUND(E104-F104,2)</f>
        <v>2.25</v>
      </c>
    </row>
    <row r="105" spans="1:9" ht="31.5" x14ac:dyDescent="0.25">
      <c r="A105" s="106" t="s">
        <v>273</v>
      </c>
      <c r="B105" s="107">
        <v>347</v>
      </c>
      <c r="C105" s="108"/>
      <c r="D105" s="108"/>
      <c r="E105" s="108"/>
      <c r="F105" s="108"/>
      <c r="G105" s="109">
        <f>ROUND(E105-F105,2)</f>
        <v>0</v>
      </c>
    </row>
    <row r="106" spans="1:9" ht="48" thickBot="1" x14ac:dyDescent="0.3">
      <c r="A106" s="106" t="s">
        <v>274</v>
      </c>
      <c r="B106" s="107">
        <v>349</v>
      </c>
      <c r="C106" s="108"/>
      <c r="D106" s="108"/>
      <c r="E106" s="108"/>
      <c r="F106" s="108"/>
      <c r="G106" s="109">
        <f>ROUND(E106-F106,2)</f>
        <v>0</v>
      </c>
    </row>
    <row r="107" spans="1:9" ht="15.75" thickBot="1" x14ac:dyDescent="0.3">
      <c r="A107" s="127"/>
      <c r="B107" s="128"/>
      <c r="C107" s="129"/>
      <c r="D107" s="129"/>
      <c r="E107" s="129"/>
      <c r="F107" s="129"/>
      <c r="G107" s="130"/>
    </row>
    <row r="113" spans="1:7" ht="47.25" x14ac:dyDescent="0.25">
      <c r="A113" s="114" t="s">
        <v>275</v>
      </c>
      <c r="B113" s="115"/>
      <c r="C113" s="116" t="s">
        <v>276</v>
      </c>
      <c r="D113" s="116"/>
      <c r="E113" s="117"/>
      <c r="F113" s="118"/>
    </row>
    <row r="114" spans="1:7" ht="45" x14ac:dyDescent="0.25">
      <c r="A114" s="119" t="s">
        <v>277</v>
      </c>
      <c r="B114" s="115"/>
      <c r="D114" s="119" t="s">
        <v>277</v>
      </c>
      <c r="E114" s="119"/>
    </row>
    <row r="115" spans="1:7" x14ac:dyDescent="0.25">
      <c r="A115" s="119"/>
      <c r="B115" s="115"/>
      <c r="C115" s="115"/>
      <c r="F115" s="119"/>
      <c r="G115" s="119"/>
    </row>
    <row r="116" spans="1:7" x14ac:dyDescent="0.25">
      <c r="A116" t="s">
        <v>278</v>
      </c>
      <c r="B116" s="115"/>
      <c r="C116" s="115"/>
      <c r="F116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6"/>
  <sheetViews>
    <sheetView workbookViewId="0">
      <selection activeCell="A12" sqref="A12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294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293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2219020.16</v>
      </c>
      <c r="D17" s="35">
        <f>ROUND(D18+D24+D73+D81+D90,2)</f>
        <v>1125320</v>
      </c>
      <c r="E17" s="35">
        <f>ROUND(E18+E24+E73+E81+E90,2)</f>
        <v>1125540.1599999999</v>
      </c>
      <c r="F17" s="35">
        <f>ROUND(F18+F24+F73+F81+F90,2)</f>
        <v>1124648.6399999999</v>
      </c>
      <c r="G17" s="35">
        <f>ROUND(G18+G24+G73+G81+G90,2)</f>
        <v>891.52</v>
      </c>
      <c r="H17" s="36">
        <f>ROUND(H18+H24+H73+H78+H87,2)</f>
        <v>1123757.1200000001</v>
      </c>
      <c r="I17" s="37">
        <f>D17-F17</f>
        <v>671.36000000010245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0</v>
      </c>
      <c r="D18" s="40">
        <f t="shared" si="0"/>
        <v>0</v>
      </c>
      <c r="E18" s="40">
        <f t="shared" si="0"/>
        <v>0</v>
      </c>
      <c r="F18" s="40">
        <f t="shared" si="0"/>
        <v>0</v>
      </c>
      <c r="G18" s="40">
        <f t="shared" si="0"/>
        <v>0</v>
      </c>
      <c r="H18" s="41">
        <f t="shared" si="0"/>
        <v>0</v>
      </c>
      <c r="I18" s="37">
        <f>D18-F18</f>
        <v>0</v>
      </c>
    </row>
    <row r="19" spans="1:9" s="15" customFormat="1" ht="15.75" x14ac:dyDescent="0.25">
      <c r="A19" s="42" t="s">
        <v>27</v>
      </c>
      <c r="B19" s="43">
        <v>211</v>
      </c>
      <c r="C19" s="44"/>
      <c r="D19" s="44"/>
      <c r="E19" s="44"/>
      <c r="F19" s="44"/>
      <c r="G19" s="45">
        <f>ROUND(E19-F19,2)</f>
        <v>0</v>
      </c>
      <c r="H19" s="46">
        <f>ROUND(F19-G19,2)</f>
        <v>0</v>
      </c>
      <c r="I19" s="37">
        <f>D19-F19</f>
        <v>0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/>
      <c r="D23" s="53"/>
      <c r="E23" s="53"/>
      <c r="F23" s="53"/>
      <c r="G23" s="54">
        <f>ROUND(E23-F23,2)</f>
        <v>0</v>
      </c>
      <c r="H23" s="46">
        <f>ROUND(F23-G23,2)</f>
        <v>0</v>
      </c>
      <c r="I23" s="37">
        <f t="shared" ref="I23:I32" si="2">D23-F23</f>
        <v>0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0</v>
      </c>
      <c r="D24" s="49">
        <f t="shared" si="3"/>
        <v>0</v>
      </c>
      <c r="E24" s="49">
        <f t="shared" si="3"/>
        <v>0</v>
      </c>
      <c r="F24" s="49">
        <f t="shared" si="3"/>
        <v>0</v>
      </c>
      <c r="G24" s="49">
        <f t="shared" si="3"/>
        <v>0</v>
      </c>
      <c r="H24" s="50">
        <f t="shared" si="3"/>
        <v>0</v>
      </c>
      <c r="I24" s="37">
        <f t="shared" si="2"/>
        <v>0</v>
      </c>
    </row>
    <row r="25" spans="1:9" ht="15.75" x14ac:dyDescent="0.25">
      <c r="A25" s="42" t="s">
        <v>196</v>
      </c>
      <c r="B25" s="43">
        <v>221</v>
      </c>
      <c r="C25" s="53"/>
      <c r="D25" s="53"/>
      <c r="E25" s="53"/>
      <c r="F25" s="53"/>
      <c r="G25" s="54">
        <f>ROUND(E25-F25,2)</f>
        <v>0</v>
      </c>
      <c r="H25" s="46">
        <f>ROUND(F25-G25,2)</f>
        <v>0</v>
      </c>
      <c r="I25" s="37">
        <f t="shared" si="2"/>
        <v>0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0</v>
      </c>
      <c r="D27" s="49">
        <f t="shared" si="4"/>
        <v>0</v>
      </c>
      <c r="E27" s="49">
        <f t="shared" si="4"/>
        <v>0</v>
      </c>
      <c r="F27" s="49">
        <f t="shared" si="4"/>
        <v>0</v>
      </c>
      <c r="G27" s="56">
        <f t="shared" si="4"/>
        <v>0</v>
      </c>
      <c r="H27" s="50">
        <f t="shared" si="4"/>
        <v>0</v>
      </c>
      <c r="I27" s="37">
        <f t="shared" si="2"/>
        <v>0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0</v>
      </c>
      <c r="D28" s="59">
        <f t="shared" si="5"/>
        <v>0</v>
      </c>
      <c r="E28" s="59">
        <f t="shared" si="5"/>
        <v>0</v>
      </c>
      <c r="F28" s="59">
        <f t="shared" si="5"/>
        <v>0</v>
      </c>
      <c r="G28" s="60">
        <f t="shared" si="5"/>
        <v>0</v>
      </c>
      <c r="H28" s="61">
        <f t="shared" si="5"/>
        <v>0</v>
      </c>
      <c r="I28" s="37">
        <f t="shared" si="2"/>
        <v>0</v>
      </c>
    </row>
    <row r="29" spans="1:9" ht="15.75" x14ac:dyDescent="0.25">
      <c r="A29" s="51" t="s">
        <v>51</v>
      </c>
      <c r="B29" s="52" t="s">
        <v>198</v>
      </c>
      <c r="C29" s="53"/>
      <c r="D29" s="53"/>
      <c r="E29" s="53"/>
      <c r="F29" s="53"/>
      <c r="G29" s="54">
        <f>ROUND(E29-F29,2)</f>
        <v>0</v>
      </c>
      <c r="H29" s="46">
        <f>ROUND(F29-G29,2)</f>
        <v>0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/>
      <c r="D31" s="53"/>
      <c r="E31" s="53"/>
      <c r="F31" s="53"/>
      <c r="G31" s="54">
        <f>ROUND(E31-F31,2)</f>
        <v>0</v>
      </c>
      <c r="H31" s="46">
        <f>ROUND(F31-G31,2)</f>
        <v>0</v>
      </c>
      <c r="I31" s="37">
        <f t="shared" si="2"/>
        <v>0</v>
      </c>
    </row>
    <row r="32" spans="1:9" ht="31.5" x14ac:dyDescent="0.25">
      <c r="A32" s="51" t="s">
        <v>202</v>
      </c>
      <c r="B32" s="52" t="s">
        <v>203</v>
      </c>
      <c r="C32" s="53"/>
      <c r="D32" s="53"/>
      <c r="E32" s="53"/>
      <c r="F32" s="53"/>
      <c r="G32" s="54">
        <f>ROUND(E32-F32,2)</f>
        <v>0</v>
      </c>
      <c r="H32" s="46">
        <f>ROUND(F32-G32,2)</f>
        <v>0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/>
      <c r="D33" s="53"/>
      <c r="E33" s="53"/>
      <c r="F33" s="53"/>
      <c r="G33" s="54">
        <f>ROUND(E33-F33,2)</f>
        <v>0</v>
      </c>
      <c r="H33" s="46">
        <f>ROUND(F33-G33,2)</f>
        <v>0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0</v>
      </c>
      <c r="D35" s="49">
        <f t="shared" si="7"/>
        <v>0</v>
      </c>
      <c r="E35" s="49">
        <f t="shared" si="7"/>
        <v>0</v>
      </c>
      <c r="F35" s="49">
        <f t="shared" si="7"/>
        <v>0</v>
      </c>
      <c r="G35" s="56">
        <f t="shared" si="7"/>
        <v>0</v>
      </c>
      <c r="H35" s="50">
        <f t="shared" si="7"/>
        <v>0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/>
      <c r="D36" s="44"/>
      <c r="E36" s="44"/>
      <c r="F36" s="44"/>
      <c r="G36" s="45">
        <f>ROUND(E36-F36,2)</f>
        <v>0</v>
      </c>
      <c r="H36" s="46">
        <f>ROUND(F36-G36,2)</f>
        <v>0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0</v>
      </c>
      <c r="D37" s="59">
        <f t="shared" si="8"/>
        <v>0</v>
      </c>
      <c r="E37" s="59">
        <f t="shared" si="8"/>
        <v>0</v>
      </c>
      <c r="F37" s="59">
        <f t="shared" si="8"/>
        <v>0</v>
      </c>
      <c r="G37" s="60">
        <f t="shared" si="8"/>
        <v>0</v>
      </c>
      <c r="H37" s="61">
        <f t="shared" si="8"/>
        <v>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/>
      <c r="D42" s="53"/>
      <c r="E42" s="53"/>
      <c r="F42" s="53"/>
      <c r="G42" s="68">
        <f t="shared" si="9"/>
        <v>0</v>
      </c>
      <c r="H42" s="46">
        <f t="shared" si="9"/>
        <v>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0</v>
      </c>
      <c r="D45" s="59">
        <f t="shared" si="10"/>
        <v>0</v>
      </c>
      <c r="E45" s="59">
        <f t="shared" si="10"/>
        <v>0</v>
      </c>
      <c r="F45" s="59">
        <f t="shared" si="10"/>
        <v>0</v>
      </c>
      <c r="G45" s="60">
        <f t="shared" si="10"/>
        <v>0</v>
      </c>
      <c r="H45" s="61">
        <f t="shared" si="10"/>
        <v>0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/>
      <c r="D46" s="44"/>
      <c r="E46" s="44"/>
      <c r="F46" s="44"/>
      <c r="G46" s="71">
        <f t="shared" ref="G46:H52" si="11">ROUND(E46-F46,2)</f>
        <v>0</v>
      </c>
      <c r="H46" s="46">
        <f t="shared" si="11"/>
        <v>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/>
      <c r="D49" s="44"/>
      <c r="E49" s="44"/>
      <c r="F49" s="44"/>
      <c r="G49" s="71">
        <f t="shared" si="11"/>
        <v>0</v>
      </c>
      <c r="H49" s="46">
        <f t="shared" si="11"/>
        <v>0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0</v>
      </c>
      <c r="D53" s="73">
        <f>ROUND(D54+D56+D57+D58+D59+D60+D68+D69,2)</f>
        <v>0</v>
      </c>
      <c r="E53" s="73">
        <f>ROUND(E54+E56+E57+E58+E59+E60+E68+E69,2)</f>
        <v>0</v>
      </c>
      <c r="F53" s="73">
        <f>ROUND(F54+F56+F57+F58+F59+F60+F68+F69,2)</f>
        <v>0</v>
      </c>
      <c r="G53" s="74">
        <f>ROUND(G54+G56+G57+G58+G59+G60+G68+G69,2)</f>
        <v>0</v>
      </c>
      <c r="H53" s="75">
        <f>ROUND(H54++H56+H57+H58+H59+H60+H68+H69,2)</f>
        <v>0</v>
      </c>
      <c r="I53" s="37">
        <f t="shared" si="6"/>
        <v>0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/>
      <c r="D57" s="53"/>
      <c r="E57" s="53"/>
      <c r="F57" s="53"/>
      <c r="G57" s="54">
        <f t="shared" si="13"/>
        <v>0</v>
      </c>
      <c r="H57" s="46">
        <f t="shared" si="13"/>
        <v>0</v>
      </c>
      <c r="I57" s="37">
        <f t="shared" si="6"/>
        <v>0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/>
      <c r="D59" s="53"/>
      <c r="E59" s="53"/>
      <c r="F59" s="53"/>
      <c r="G59" s="54">
        <f t="shared" si="13"/>
        <v>0</v>
      </c>
      <c r="H59" s="46">
        <f t="shared" si="13"/>
        <v>0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0</v>
      </c>
      <c r="D60" s="59">
        <f t="shared" si="14"/>
        <v>0</v>
      </c>
      <c r="E60" s="59">
        <f t="shared" si="14"/>
        <v>0</v>
      </c>
      <c r="F60" s="59">
        <f t="shared" si="14"/>
        <v>0</v>
      </c>
      <c r="G60" s="60">
        <f t="shared" si="14"/>
        <v>0</v>
      </c>
      <c r="H60" s="61">
        <f t="shared" si="14"/>
        <v>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/>
      <c r="D62" s="53"/>
      <c r="E62" s="53"/>
      <c r="F62" s="53"/>
      <c r="G62" s="68">
        <f t="shared" si="15"/>
        <v>0</v>
      </c>
      <c r="H62" s="46">
        <f t="shared" si="15"/>
        <v>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/>
      <c r="D66" s="53"/>
      <c r="E66" s="53"/>
      <c r="F66" s="53"/>
      <c r="G66" s="68">
        <f t="shared" si="15"/>
        <v>0</v>
      </c>
      <c r="H66" s="46">
        <f t="shared" si="15"/>
        <v>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/>
      <c r="D67" s="53"/>
      <c r="E67" s="53"/>
      <c r="F67" s="53"/>
      <c r="G67" s="68">
        <f t="shared" si="15"/>
        <v>0</v>
      </c>
      <c r="H67" s="46">
        <f t="shared" si="15"/>
        <v>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0</v>
      </c>
      <c r="D73" s="89">
        <f>ROUND(D74+D75+D76,2)</f>
        <v>0</v>
      </c>
      <c r="E73" s="89">
        <f>ROUND(E74+E75+E76,2)</f>
        <v>0</v>
      </c>
      <c r="F73" s="89">
        <f>ROUND(F74+F75+F76,2)</f>
        <v>0</v>
      </c>
      <c r="G73" s="89">
        <f>ROUND(G74+G75+G76,2)</f>
        <v>0</v>
      </c>
      <c r="H73" s="89">
        <f>ROUND(H74+H75+H76+H77,2)</f>
        <v>0</v>
      </c>
      <c r="I73" s="37">
        <f t="shared" si="16"/>
        <v>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0</v>
      </c>
      <c r="D76" s="50">
        <f>ROUND(D77+D78+D79+D80,2)</f>
        <v>0</v>
      </c>
      <c r="E76" s="50">
        <f>ROUND(E77+E78+E79+E80,2)</f>
        <v>0</v>
      </c>
      <c r="F76" s="50">
        <f>ROUND(F77+F78+F79+F80,2)</f>
        <v>0</v>
      </c>
      <c r="G76" s="71">
        <f>ROUND(E76-F76,2)</f>
        <v>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/>
      <c r="D77" s="93"/>
      <c r="E77" s="93"/>
      <c r="F77" s="93"/>
      <c r="G77" s="71">
        <f>ROUND(E77-F77,2)</f>
        <v>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/>
      <c r="D78" s="93"/>
      <c r="E78" s="93"/>
      <c r="F78" s="93"/>
      <c r="G78" s="71">
        <f>ROUND(E78-F78,2)</f>
        <v>0</v>
      </c>
      <c r="H78" s="50">
        <f>ROUND(H79+H80+H81+H82+H83+H84+H85+H86,2)</f>
        <v>220.16</v>
      </c>
      <c r="I78" s="37">
        <f t="shared" ref="I78:I87" si="17">D81-F81</f>
        <v>-220.16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0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220.16</v>
      </c>
      <c r="I80" s="37">
        <f t="shared" si="17"/>
        <v>-220.16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220.16</v>
      </c>
      <c r="D81" s="50">
        <f>ROUND(D82+D83+D84+D85+D86+D87+D88+D89,2)</f>
        <v>0</v>
      </c>
      <c r="E81" s="50">
        <f>ROUND(E82+E83+E84+E85+E86+E87+E88+E89,2)</f>
        <v>220.16</v>
      </c>
      <c r="F81" s="50">
        <f>ROUND(F82+F83+F84+F85+F86+F87+F88+F89,2)</f>
        <v>220.16</v>
      </c>
      <c r="G81" s="56">
        <f>ROUND(G82+G83+G84+G85+G86+G87+G88+G89,2)</f>
        <v>0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/>
      <c r="D82" s="44"/>
      <c r="E82" s="44"/>
      <c r="F82" s="44"/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>
        <v>220.16</v>
      </c>
      <c r="D83" s="53"/>
      <c r="E83" s="53">
        <v>220.16</v>
      </c>
      <c r="F83" s="53">
        <v>220.16</v>
      </c>
      <c r="G83" s="68">
        <f t="shared" si="19"/>
        <v>0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/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1123536.96</v>
      </c>
      <c r="I87" s="37">
        <f t="shared" si="17"/>
        <v>891.52000000001863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2218800</v>
      </c>
      <c r="D90" s="49">
        <f>ROUND(D91+D94,2)</f>
        <v>1125320</v>
      </c>
      <c r="E90" s="49">
        <f>ROUND(E91+E94,2)</f>
        <v>1125320</v>
      </c>
      <c r="F90" s="49">
        <f>ROUND(F91+F94,2)</f>
        <v>1124428.48</v>
      </c>
      <c r="G90" s="56">
        <f>ROUND(G91+G94,2)</f>
        <v>891.52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1123536.96</v>
      </c>
      <c r="I91" s="37">
        <f>D94-F94</f>
        <v>891.52000000001863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1123536.96</v>
      </c>
      <c r="I93" s="37">
        <f>D96-F96</f>
        <v>891.52000000001863</v>
      </c>
    </row>
    <row r="94" spans="1:9" ht="31.5" x14ac:dyDescent="0.25">
      <c r="A94" s="66" t="s">
        <v>159</v>
      </c>
      <c r="B94" s="67">
        <v>340</v>
      </c>
      <c r="C94" s="49">
        <f>ROUND(C95+C96+C99+C100+C101+C102+C106+C105,2)</f>
        <v>2218800</v>
      </c>
      <c r="D94" s="49">
        <f>ROUND(D95+D96+D99+D100+D101+D102+D106+D105,2)</f>
        <v>1125320</v>
      </c>
      <c r="E94" s="49">
        <f>ROUND(E95+E96+E99+E100+E101+E102+E106+E105,2)</f>
        <v>1125320</v>
      </c>
      <c r="F94" s="49">
        <f>ROUND(F95+F96+F99+F100+F101+F102+F106+F105,2)</f>
        <v>1124428.48</v>
      </c>
      <c r="G94" s="56">
        <f>ROUND(G95+G96+G99+G100+G101+G102+G106+G105,2)</f>
        <v>891.52</v>
      </c>
      <c r="H94" s="46">
        <f>ROUND(F99-G99,2)</f>
        <v>0</v>
      </c>
      <c r="I94" s="37">
        <f>D99-F99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 t="shared" ref="G95:G101" si="20">ROUND(E95-F95,2)</f>
        <v>0</v>
      </c>
      <c r="H95" s="46">
        <f>ROUND(F100-G100,2)</f>
        <v>0</v>
      </c>
      <c r="I95" s="37">
        <f>D100-F100</f>
        <v>0</v>
      </c>
    </row>
    <row r="96" spans="1:9" ht="15.75" x14ac:dyDescent="0.25">
      <c r="A96" s="122" t="s">
        <v>164</v>
      </c>
      <c r="B96" s="123">
        <v>342</v>
      </c>
      <c r="C96" s="124">
        <f>SUM(C97+C98)</f>
        <v>2218800</v>
      </c>
      <c r="D96" s="124">
        <f>SUM(D97+D98)</f>
        <v>1125320</v>
      </c>
      <c r="E96" s="124">
        <f>SUM(E97+E98)</f>
        <v>1125320</v>
      </c>
      <c r="F96" s="124">
        <f>SUM(F97+F98)</f>
        <v>1124428.48</v>
      </c>
      <c r="G96" s="125">
        <f t="shared" si="20"/>
        <v>891.52</v>
      </c>
      <c r="H96" s="46">
        <f>ROUND(F101-G101,2)</f>
        <v>0</v>
      </c>
      <c r="I96" s="37">
        <f>D101-F101</f>
        <v>0</v>
      </c>
    </row>
    <row r="97" spans="1:9" ht="15.75" x14ac:dyDescent="0.25">
      <c r="A97" s="51" t="s">
        <v>285</v>
      </c>
      <c r="B97" s="52" t="s">
        <v>286</v>
      </c>
      <c r="C97" s="126">
        <v>2218800</v>
      </c>
      <c r="D97" s="126">
        <v>1125320</v>
      </c>
      <c r="E97" s="126">
        <v>1125320</v>
      </c>
      <c r="F97" s="126">
        <v>1124428.48</v>
      </c>
      <c r="G97" s="94">
        <f t="shared" si="20"/>
        <v>891.52</v>
      </c>
      <c r="H97" s="103">
        <f>ROUND(H98+H99,2)</f>
        <v>0</v>
      </c>
      <c r="I97" s="37">
        <f>D102-F102</f>
        <v>0</v>
      </c>
    </row>
    <row r="98" spans="1:9" ht="15.75" x14ac:dyDescent="0.25">
      <c r="A98" s="51" t="s">
        <v>287</v>
      </c>
      <c r="B98" s="52" t="s">
        <v>288</v>
      </c>
      <c r="C98" s="126"/>
      <c r="D98" s="126"/>
      <c r="E98" s="126"/>
      <c r="F98" s="126"/>
      <c r="G98" s="94">
        <f t="shared" si="20"/>
        <v>0</v>
      </c>
      <c r="H98" s="46">
        <f>ROUND(F103-G103,2)</f>
        <v>0</v>
      </c>
      <c r="I98" s="37"/>
    </row>
    <row r="99" spans="1:9" ht="15.75" x14ac:dyDescent="0.25">
      <c r="A99" s="51" t="s">
        <v>166</v>
      </c>
      <c r="B99" s="52">
        <v>343</v>
      </c>
      <c r="C99" s="53"/>
      <c r="D99" s="53"/>
      <c r="E99" s="53"/>
      <c r="F99" s="53"/>
      <c r="G99" s="94">
        <f t="shared" si="20"/>
        <v>0</v>
      </c>
      <c r="H99" s="46">
        <f>ROUND(F104-G104,2)</f>
        <v>0</v>
      </c>
      <c r="I99" s="37">
        <f>D104-F104</f>
        <v>0</v>
      </c>
    </row>
    <row r="100" spans="1:9" ht="15.75" x14ac:dyDescent="0.25">
      <c r="A100" s="51" t="s">
        <v>168</v>
      </c>
      <c r="B100" s="52">
        <v>344</v>
      </c>
      <c r="C100" s="53"/>
      <c r="D100" s="53"/>
      <c r="E100" s="53"/>
      <c r="F100" s="53"/>
      <c r="G100" s="94">
        <f t="shared" si="20"/>
        <v>0</v>
      </c>
      <c r="H100" s="46">
        <f>ROUND(F105-G105,2)</f>
        <v>0</v>
      </c>
      <c r="I100" s="37"/>
    </row>
    <row r="101" spans="1:9" ht="15.75" x14ac:dyDescent="0.25">
      <c r="A101" s="51" t="s">
        <v>170</v>
      </c>
      <c r="B101" s="52">
        <v>345</v>
      </c>
      <c r="C101" s="53"/>
      <c r="D101" s="53"/>
      <c r="E101" s="53"/>
      <c r="F101" s="53"/>
      <c r="G101" s="94">
        <f t="shared" si="20"/>
        <v>0</v>
      </c>
      <c r="H101" s="46">
        <f>ROUND(F106-G106,2)</f>
        <v>0</v>
      </c>
      <c r="I101" s="37">
        <f>D106-F106</f>
        <v>0</v>
      </c>
    </row>
    <row r="102" spans="1:9" ht="15.75" x14ac:dyDescent="0.25">
      <c r="A102" s="104" t="s">
        <v>172</v>
      </c>
      <c r="B102" s="105">
        <v>346</v>
      </c>
      <c r="C102" s="103">
        <f>ROUND(C103+C104,2)</f>
        <v>0</v>
      </c>
      <c r="D102" s="103">
        <f>ROUND(D103+D104,2)</f>
        <v>0</v>
      </c>
      <c r="E102" s="103">
        <f>ROUND(E103+E104,2)</f>
        <v>0</v>
      </c>
      <c r="F102" s="103">
        <f>ROUND(F103+F104,2)</f>
        <v>0</v>
      </c>
      <c r="G102" s="71">
        <f>ROUND(G103+G104,2)</f>
        <v>0</v>
      </c>
    </row>
    <row r="103" spans="1:9" ht="31.5" x14ac:dyDescent="0.25">
      <c r="A103" s="51" t="s">
        <v>269</v>
      </c>
      <c r="B103" s="52" t="s">
        <v>270</v>
      </c>
      <c r="C103" s="44"/>
      <c r="D103" s="44"/>
      <c r="E103" s="44"/>
      <c r="F103" s="44"/>
      <c r="G103" s="71">
        <f>ROUND(E103-F103,2)</f>
        <v>0</v>
      </c>
    </row>
    <row r="104" spans="1:9" ht="31.5" x14ac:dyDescent="0.25">
      <c r="A104" s="51" t="s">
        <v>271</v>
      </c>
      <c r="B104" s="52" t="s">
        <v>272</v>
      </c>
      <c r="C104" s="44"/>
      <c r="D104" s="44"/>
      <c r="E104" s="44"/>
      <c r="F104" s="44"/>
      <c r="G104" s="71">
        <f>ROUND(E104-F104,2)</f>
        <v>0</v>
      </c>
    </row>
    <row r="105" spans="1:9" ht="31.5" x14ac:dyDescent="0.25">
      <c r="A105" s="106" t="s">
        <v>273</v>
      </c>
      <c r="B105" s="107">
        <v>347</v>
      </c>
      <c r="C105" s="108"/>
      <c r="D105" s="108"/>
      <c r="E105" s="108"/>
      <c r="F105" s="108"/>
      <c r="G105" s="109">
        <f>ROUND(E105-F105,2)</f>
        <v>0</v>
      </c>
    </row>
    <row r="106" spans="1:9" ht="48" thickBot="1" x14ac:dyDescent="0.3">
      <c r="A106" s="106" t="s">
        <v>274</v>
      </c>
      <c r="B106" s="107">
        <v>349</v>
      </c>
      <c r="C106" s="108"/>
      <c r="D106" s="108"/>
      <c r="E106" s="108"/>
      <c r="F106" s="108"/>
      <c r="G106" s="109">
        <f>ROUND(E106-F106,2)</f>
        <v>0</v>
      </c>
    </row>
    <row r="107" spans="1:9" ht="15.75" thickBot="1" x14ac:dyDescent="0.3">
      <c r="A107" s="127"/>
      <c r="B107" s="128"/>
      <c r="C107" s="129"/>
      <c r="D107" s="129"/>
      <c r="E107" s="129"/>
      <c r="F107" s="129"/>
      <c r="G107" s="130">
        <v>0</v>
      </c>
    </row>
    <row r="113" spans="1:7" ht="47.25" x14ac:dyDescent="0.25">
      <c r="A113" s="114" t="s">
        <v>275</v>
      </c>
      <c r="B113" s="115"/>
      <c r="C113" s="116" t="s">
        <v>276</v>
      </c>
      <c r="D113" s="116"/>
      <c r="E113" s="117"/>
      <c r="F113" s="118"/>
    </row>
    <row r="114" spans="1:7" ht="45" x14ac:dyDescent="0.25">
      <c r="A114" s="119" t="s">
        <v>277</v>
      </c>
      <c r="B114" s="115"/>
      <c r="D114" s="119" t="s">
        <v>277</v>
      </c>
      <c r="E114" s="119"/>
    </row>
    <row r="115" spans="1:7" x14ac:dyDescent="0.25">
      <c r="A115" s="119"/>
      <c r="B115" s="115"/>
      <c r="C115" s="115"/>
      <c r="F115" s="119"/>
      <c r="G115" s="119"/>
    </row>
    <row r="116" spans="1:7" x14ac:dyDescent="0.25">
      <c r="A116" t="s">
        <v>278</v>
      </c>
      <c r="B116" s="115"/>
      <c r="C116" s="115"/>
      <c r="F116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6"/>
  <sheetViews>
    <sheetView workbookViewId="0">
      <selection activeCell="B13" sqref="B13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295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293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12011644.699999999</v>
      </c>
      <c r="D17" s="35">
        <f>ROUND(D18+D24+D73+D81+D90,2)</f>
        <v>9265015.3800000008</v>
      </c>
      <c r="E17" s="35">
        <f>ROUND(E18+E24+E73+E81+E90,2)</f>
        <v>9265015.3800000008</v>
      </c>
      <c r="F17" s="35">
        <f>ROUND(F18+F24+F73+F81+F90,2)</f>
        <v>8175919.5899999999</v>
      </c>
      <c r="G17" s="35">
        <f>ROUND(G18+G24+G73+G81+G90,2)</f>
        <v>1089095.79</v>
      </c>
      <c r="H17" s="36">
        <f>ROUND(H18+H24+H73+H78+H87,2)</f>
        <v>7074327.25</v>
      </c>
      <c r="I17" s="37">
        <f>D17-F17</f>
        <v>1089095.790000001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9716874</v>
      </c>
      <c r="D18" s="40">
        <f t="shared" si="0"/>
        <v>7373065.8799999999</v>
      </c>
      <c r="E18" s="40">
        <f t="shared" si="0"/>
        <v>7373065.8799999999</v>
      </c>
      <c r="F18" s="40">
        <f t="shared" si="0"/>
        <v>6304384.3399999999</v>
      </c>
      <c r="G18" s="40">
        <f t="shared" si="0"/>
        <v>1068681.54</v>
      </c>
      <c r="H18" s="41">
        <f t="shared" si="0"/>
        <v>5235702.8</v>
      </c>
      <c r="I18" s="37">
        <f>D18-F18</f>
        <v>1068681.54</v>
      </c>
    </row>
    <row r="19" spans="1:9" s="15" customFormat="1" ht="15.75" x14ac:dyDescent="0.25">
      <c r="A19" s="42" t="s">
        <v>27</v>
      </c>
      <c r="B19" s="43">
        <v>211</v>
      </c>
      <c r="C19" s="44">
        <v>7554020</v>
      </c>
      <c r="D19" s="44">
        <v>5556035.1299999999</v>
      </c>
      <c r="E19" s="44">
        <v>5556035.1299999999</v>
      </c>
      <c r="F19" s="44">
        <v>4707595.38</v>
      </c>
      <c r="G19" s="45">
        <f>ROUND(E19-F19,2)</f>
        <v>848439.75</v>
      </c>
      <c r="H19" s="46">
        <f>ROUND(F19-G19,2)</f>
        <v>3859155.63</v>
      </c>
      <c r="I19" s="37">
        <f>D19-F19</f>
        <v>848439.75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>
        <v>2162854</v>
      </c>
      <c r="D23" s="53">
        <v>1817030.75</v>
      </c>
      <c r="E23" s="53">
        <v>1817030.75</v>
      </c>
      <c r="F23" s="53">
        <v>1596788.96</v>
      </c>
      <c r="G23" s="54">
        <f>ROUND(E23-F23,2)</f>
        <v>220241.79</v>
      </c>
      <c r="H23" s="46">
        <f>ROUND(F23-G23,2)</f>
        <v>1376547.17</v>
      </c>
      <c r="I23" s="37">
        <f t="shared" ref="I23:I32" si="2">D23-F23</f>
        <v>220241.79000000004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1555891.18</v>
      </c>
      <c r="D24" s="49">
        <f t="shared" si="3"/>
        <v>1331825.02</v>
      </c>
      <c r="E24" s="49">
        <f t="shared" si="3"/>
        <v>1331825.02</v>
      </c>
      <c r="F24" s="49">
        <f t="shared" si="3"/>
        <v>1311463.02</v>
      </c>
      <c r="G24" s="49">
        <f t="shared" si="3"/>
        <v>20362</v>
      </c>
      <c r="H24" s="50">
        <f t="shared" si="3"/>
        <v>1291101.02</v>
      </c>
      <c r="I24" s="37">
        <f t="shared" si="2"/>
        <v>20362</v>
      </c>
    </row>
    <row r="25" spans="1:9" ht="15.75" x14ac:dyDescent="0.25">
      <c r="A25" s="42" t="s">
        <v>196</v>
      </c>
      <c r="B25" s="43">
        <v>221</v>
      </c>
      <c r="C25" s="53">
        <v>70000</v>
      </c>
      <c r="D25" s="53">
        <v>34500</v>
      </c>
      <c r="E25" s="53">
        <v>34500</v>
      </c>
      <c r="F25" s="53">
        <v>30873.41</v>
      </c>
      <c r="G25" s="54">
        <f>ROUND(E25-F25,2)</f>
        <v>3626.59</v>
      </c>
      <c r="H25" s="46">
        <f>ROUND(F25-G25,2)</f>
        <v>27246.82</v>
      </c>
      <c r="I25" s="37">
        <f t="shared" si="2"/>
        <v>3626.59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945684</v>
      </c>
      <c r="D27" s="49">
        <f t="shared" si="4"/>
        <v>859955</v>
      </c>
      <c r="E27" s="49">
        <f t="shared" si="4"/>
        <v>859955</v>
      </c>
      <c r="F27" s="49">
        <f t="shared" si="4"/>
        <v>852594.59</v>
      </c>
      <c r="G27" s="56">
        <f t="shared" si="4"/>
        <v>7360.41</v>
      </c>
      <c r="H27" s="50">
        <f t="shared" si="4"/>
        <v>845234.18</v>
      </c>
      <c r="I27" s="37">
        <f t="shared" si="2"/>
        <v>7360.4100000000326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945684</v>
      </c>
      <c r="D28" s="59">
        <f t="shared" si="5"/>
        <v>859955</v>
      </c>
      <c r="E28" s="59">
        <f t="shared" si="5"/>
        <v>859955</v>
      </c>
      <c r="F28" s="59">
        <f t="shared" si="5"/>
        <v>852594.59</v>
      </c>
      <c r="G28" s="60">
        <f t="shared" si="5"/>
        <v>7360.41</v>
      </c>
      <c r="H28" s="61">
        <f t="shared" si="5"/>
        <v>845234.18</v>
      </c>
      <c r="I28" s="37">
        <f t="shared" si="2"/>
        <v>7360.4100000000326</v>
      </c>
    </row>
    <row r="29" spans="1:9" ht="15.75" x14ac:dyDescent="0.25">
      <c r="A29" s="51" t="s">
        <v>51</v>
      </c>
      <c r="B29" s="52" t="s">
        <v>198</v>
      </c>
      <c r="C29" s="53">
        <v>529096</v>
      </c>
      <c r="D29" s="53">
        <v>490479.84</v>
      </c>
      <c r="E29" s="53">
        <v>490479.84</v>
      </c>
      <c r="F29" s="53">
        <v>490479.84</v>
      </c>
      <c r="G29" s="54">
        <f>ROUND(E29-F29,2)</f>
        <v>0</v>
      </c>
      <c r="H29" s="46">
        <f>ROUND(F29-G29,2)</f>
        <v>490479.84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>
        <v>273798</v>
      </c>
      <c r="D31" s="53">
        <v>256528.72</v>
      </c>
      <c r="E31" s="53">
        <v>256528.72</v>
      </c>
      <c r="F31" s="53">
        <v>249168.31</v>
      </c>
      <c r="G31" s="54">
        <f>ROUND(E31-F31,2)</f>
        <v>7360.41</v>
      </c>
      <c r="H31" s="46">
        <f>ROUND(F31-G31,2)</f>
        <v>241807.9</v>
      </c>
      <c r="I31" s="37">
        <f t="shared" si="2"/>
        <v>7360.4100000000035</v>
      </c>
    </row>
    <row r="32" spans="1:9" ht="31.5" x14ac:dyDescent="0.25">
      <c r="A32" s="51" t="s">
        <v>202</v>
      </c>
      <c r="B32" s="52" t="s">
        <v>203</v>
      </c>
      <c r="C32" s="53">
        <v>84600</v>
      </c>
      <c r="D32" s="53">
        <v>79946.850000000006</v>
      </c>
      <c r="E32" s="53">
        <v>79946.850000000006</v>
      </c>
      <c r="F32" s="53">
        <v>79946.850000000006</v>
      </c>
      <c r="G32" s="54">
        <f>ROUND(E32-F32,2)</f>
        <v>0</v>
      </c>
      <c r="H32" s="46">
        <f>ROUND(F32-G32,2)</f>
        <v>79946.850000000006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>
        <v>58190</v>
      </c>
      <c r="D33" s="53">
        <v>32999.589999999997</v>
      </c>
      <c r="E33" s="53">
        <v>32999.589999999997</v>
      </c>
      <c r="F33" s="53">
        <v>32999.589999999997</v>
      </c>
      <c r="G33" s="54">
        <f>ROUND(E33-F33,2)</f>
        <v>0</v>
      </c>
      <c r="H33" s="46">
        <f>ROUND(F33-G33,2)</f>
        <v>32999.589999999997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274111</v>
      </c>
      <c r="D35" s="49">
        <f t="shared" si="7"/>
        <v>216694.02</v>
      </c>
      <c r="E35" s="49">
        <f t="shared" si="7"/>
        <v>216694.02</v>
      </c>
      <c r="F35" s="49">
        <f t="shared" si="7"/>
        <v>216694.02</v>
      </c>
      <c r="G35" s="56">
        <f t="shared" si="7"/>
        <v>0</v>
      </c>
      <c r="H35" s="50">
        <f t="shared" si="7"/>
        <v>216694.02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>
        <v>46211</v>
      </c>
      <c r="D36" s="44">
        <v>37171.4</v>
      </c>
      <c r="E36" s="44">
        <v>37171.4</v>
      </c>
      <c r="F36" s="44">
        <v>37171.4</v>
      </c>
      <c r="G36" s="45">
        <f>ROUND(E36-F36,2)</f>
        <v>0</v>
      </c>
      <c r="H36" s="46">
        <f>ROUND(F36-G36,2)</f>
        <v>37171.4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107000</v>
      </c>
      <c r="D37" s="59">
        <f t="shared" si="8"/>
        <v>107000</v>
      </c>
      <c r="E37" s="59">
        <f t="shared" si="8"/>
        <v>107000</v>
      </c>
      <c r="F37" s="59">
        <f t="shared" si="8"/>
        <v>107000</v>
      </c>
      <c r="G37" s="60">
        <f t="shared" si="8"/>
        <v>0</v>
      </c>
      <c r="H37" s="61">
        <f t="shared" si="8"/>
        <v>107000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>
        <v>107000</v>
      </c>
      <c r="D42" s="53">
        <v>107000</v>
      </c>
      <c r="E42" s="53">
        <v>107000</v>
      </c>
      <c r="F42" s="53">
        <v>107000</v>
      </c>
      <c r="G42" s="68">
        <f t="shared" si="9"/>
        <v>0</v>
      </c>
      <c r="H42" s="46">
        <f t="shared" si="9"/>
        <v>107000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120900</v>
      </c>
      <c r="D45" s="59">
        <f t="shared" si="10"/>
        <v>72522.62</v>
      </c>
      <c r="E45" s="59">
        <f t="shared" si="10"/>
        <v>72522.62</v>
      </c>
      <c r="F45" s="59">
        <f t="shared" si="10"/>
        <v>72522.62</v>
      </c>
      <c r="G45" s="60">
        <f t="shared" si="10"/>
        <v>0</v>
      </c>
      <c r="H45" s="61">
        <f t="shared" si="10"/>
        <v>72522.62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>
        <v>65880</v>
      </c>
      <c r="D46" s="44">
        <v>38430</v>
      </c>
      <c r="E46" s="44">
        <v>38430</v>
      </c>
      <c r="F46" s="44">
        <v>38430</v>
      </c>
      <c r="G46" s="71">
        <f t="shared" ref="G46:H52" si="11">ROUND(E46-F46,2)</f>
        <v>0</v>
      </c>
      <c r="H46" s="46">
        <f t="shared" si="11"/>
        <v>38430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>
        <v>55020</v>
      </c>
      <c r="D49" s="44">
        <v>34092.620000000003</v>
      </c>
      <c r="E49" s="44">
        <v>34092.620000000003</v>
      </c>
      <c r="F49" s="44">
        <v>34092.620000000003</v>
      </c>
      <c r="G49" s="71">
        <f t="shared" si="11"/>
        <v>0</v>
      </c>
      <c r="H49" s="46">
        <f t="shared" si="11"/>
        <v>34092.620000000003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266096.18</v>
      </c>
      <c r="D53" s="73">
        <f>ROUND(D54+D56+D57+D58+D59+D60+D68+D69,2)</f>
        <v>220676</v>
      </c>
      <c r="E53" s="73">
        <f>ROUND(E54+E56+E57+E58+E59+E60+E68+E69,2)</f>
        <v>220676</v>
      </c>
      <c r="F53" s="73">
        <f>ROUND(F54+F56+F57+F58+F59+F60+F68+F69,2)</f>
        <v>211301</v>
      </c>
      <c r="G53" s="74">
        <f>ROUND(G54+G56+G57+G58+G59+G60+G68+G69,2)</f>
        <v>9375</v>
      </c>
      <c r="H53" s="75">
        <f>ROUND(H54++H56+H57+H58+H59+H60+H68+H69,2)</f>
        <v>201926</v>
      </c>
      <c r="I53" s="37">
        <f t="shared" si="6"/>
        <v>9375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>
        <v>168842</v>
      </c>
      <c r="D57" s="53">
        <v>128106</v>
      </c>
      <c r="E57" s="53">
        <v>128106</v>
      </c>
      <c r="F57" s="53">
        <v>118731</v>
      </c>
      <c r="G57" s="54">
        <f t="shared" si="13"/>
        <v>9375</v>
      </c>
      <c r="H57" s="46">
        <f t="shared" si="13"/>
        <v>109356</v>
      </c>
      <c r="I57" s="37">
        <f t="shared" si="6"/>
        <v>9375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>
        <v>56354.18</v>
      </c>
      <c r="D59" s="53">
        <v>54770</v>
      </c>
      <c r="E59" s="53">
        <v>54770</v>
      </c>
      <c r="F59" s="53">
        <v>54770</v>
      </c>
      <c r="G59" s="54">
        <f t="shared" si="13"/>
        <v>0</v>
      </c>
      <c r="H59" s="46">
        <f t="shared" si="13"/>
        <v>54770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40900</v>
      </c>
      <c r="D60" s="59">
        <f t="shared" si="14"/>
        <v>37800</v>
      </c>
      <c r="E60" s="59">
        <f t="shared" si="14"/>
        <v>37800</v>
      </c>
      <c r="F60" s="59">
        <f t="shared" si="14"/>
        <v>37800</v>
      </c>
      <c r="G60" s="60">
        <f t="shared" si="14"/>
        <v>0</v>
      </c>
      <c r="H60" s="61">
        <f t="shared" si="14"/>
        <v>37800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>
        <v>14000</v>
      </c>
      <c r="D62" s="53">
        <v>14000</v>
      </c>
      <c r="E62" s="53">
        <v>14000</v>
      </c>
      <c r="F62" s="53">
        <v>14000</v>
      </c>
      <c r="G62" s="68">
        <f t="shared" si="15"/>
        <v>0</v>
      </c>
      <c r="H62" s="46">
        <f t="shared" si="15"/>
        <v>14000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>
        <v>7200</v>
      </c>
      <c r="D66" s="53">
        <v>4100</v>
      </c>
      <c r="E66" s="53">
        <v>4100</v>
      </c>
      <c r="F66" s="53">
        <v>4100</v>
      </c>
      <c r="G66" s="68">
        <f t="shared" si="15"/>
        <v>0</v>
      </c>
      <c r="H66" s="46">
        <f t="shared" si="15"/>
        <v>4100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>
        <v>19700</v>
      </c>
      <c r="D67" s="53">
        <v>19700</v>
      </c>
      <c r="E67" s="53">
        <v>19700</v>
      </c>
      <c r="F67" s="53">
        <v>19700</v>
      </c>
      <c r="G67" s="68">
        <f t="shared" si="15"/>
        <v>0</v>
      </c>
      <c r="H67" s="46">
        <f t="shared" si="15"/>
        <v>19700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19650</v>
      </c>
      <c r="D73" s="89">
        <f>ROUND(D74+D75+D76,2)</f>
        <v>12596.55</v>
      </c>
      <c r="E73" s="89">
        <f>ROUND(E74+E75+E76,2)</f>
        <v>12596.55</v>
      </c>
      <c r="F73" s="89">
        <f>ROUND(F74+F75+F76,2)</f>
        <v>12546.55</v>
      </c>
      <c r="G73" s="89">
        <f>ROUND(G74+G75+G76,2)</f>
        <v>50</v>
      </c>
      <c r="H73" s="89">
        <f>ROUND(H74+H75+H76+H77,2)</f>
        <v>0</v>
      </c>
      <c r="I73" s="37">
        <f t="shared" si="16"/>
        <v>50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19650</v>
      </c>
      <c r="D76" s="50">
        <f>ROUND(D77+D78+D79+D80,2)</f>
        <v>12596.55</v>
      </c>
      <c r="E76" s="50">
        <f>ROUND(E77+E78+E79+E80,2)</f>
        <v>12596.55</v>
      </c>
      <c r="F76" s="50">
        <f>ROUND(F77+F78+F79+F80,2)</f>
        <v>12546.55</v>
      </c>
      <c r="G76" s="71">
        <f>ROUND(E76-F76,2)</f>
        <v>50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>
        <v>650</v>
      </c>
      <c r="D77" s="93">
        <v>250</v>
      </c>
      <c r="E77" s="93">
        <v>250</v>
      </c>
      <c r="F77" s="93">
        <v>200</v>
      </c>
      <c r="G77" s="71">
        <f>ROUND(E77-F77,2)</f>
        <v>50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>
        <v>19000</v>
      </c>
      <c r="D78" s="93">
        <v>12346.55</v>
      </c>
      <c r="E78" s="93">
        <v>12346.55</v>
      </c>
      <c r="F78" s="93">
        <v>12346.55</v>
      </c>
      <c r="G78" s="71">
        <f>ROUND(E78-F78,2)</f>
        <v>0</v>
      </c>
      <c r="H78" s="50">
        <f>ROUND(H79+H80+H81+H82+H83+H84+H85+H86,2)</f>
        <v>431613.23</v>
      </c>
      <c r="I78" s="37">
        <f t="shared" ref="I78:I87" si="17">D81-F81</f>
        <v>0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431613.23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0</v>
      </c>
      <c r="I80" s="37">
        <f t="shared" si="17"/>
        <v>0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578216.52</v>
      </c>
      <c r="D81" s="50">
        <f>ROUND(D82+D83+D84+D85+D86+D87+D88+D89,2)</f>
        <v>431613.23</v>
      </c>
      <c r="E81" s="50">
        <f>ROUND(E82+E83+E84+E85+E86+E87+E88+E89,2)</f>
        <v>431613.23</v>
      </c>
      <c r="F81" s="50">
        <f>ROUND(F82+F83+F84+F85+F86+F87+F88+F89,2)</f>
        <v>431613.23</v>
      </c>
      <c r="G81" s="56">
        <f>ROUND(G82+G83+G84+G85+G86+G87+G88+G89,2)</f>
        <v>0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>
        <v>578216.52</v>
      </c>
      <c r="D82" s="44">
        <v>431613.23</v>
      </c>
      <c r="E82" s="44">
        <v>431613.23</v>
      </c>
      <c r="F82" s="44">
        <v>431613.23</v>
      </c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/>
      <c r="D83" s="53"/>
      <c r="E83" s="53"/>
      <c r="F83" s="53"/>
      <c r="G83" s="68">
        <f t="shared" si="19"/>
        <v>0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/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115910.2</v>
      </c>
      <c r="I87" s="37">
        <f t="shared" si="17"/>
        <v>2.25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141013</v>
      </c>
      <c r="D90" s="49">
        <f>ROUND(D91+D94,2)</f>
        <v>115914.7</v>
      </c>
      <c r="E90" s="49">
        <f>ROUND(E91+E94,2)</f>
        <v>115914.7</v>
      </c>
      <c r="F90" s="49">
        <f>ROUND(F91+F94,2)</f>
        <v>115912.45</v>
      </c>
      <c r="G90" s="56">
        <f>ROUND(G91+G94,2)</f>
        <v>2.25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115910.2</v>
      </c>
      <c r="I91" s="37">
        <f>D94-F94</f>
        <v>2.25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31744.7</v>
      </c>
      <c r="I93" s="37">
        <f>D96-F96</f>
        <v>0</v>
      </c>
    </row>
    <row r="94" spans="1:9" ht="31.5" x14ac:dyDescent="0.25">
      <c r="A94" s="66" t="s">
        <v>159</v>
      </c>
      <c r="B94" s="67">
        <v>340</v>
      </c>
      <c r="C94" s="49">
        <f>ROUND(C95+C96+C99+C100+C101+C102+C106+C105,2)</f>
        <v>141013</v>
      </c>
      <c r="D94" s="49">
        <f>ROUND(D95+D96+D99+D100+D101+D102+D106+D105,2)</f>
        <v>115914.7</v>
      </c>
      <c r="E94" s="49">
        <f>ROUND(E95+E96+E99+E100+E101+E102+E106+E105,2)</f>
        <v>115914.7</v>
      </c>
      <c r="F94" s="49">
        <f>ROUND(F95+F96+F99+F100+F101+F102+F106+F105,2)</f>
        <v>115912.45</v>
      </c>
      <c r="G94" s="56">
        <f>ROUND(G95+G96+G99+G100+G101+G102+G106+G105,2)</f>
        <v>2.25</v>
      </c>
      <c r="H94" s="46">
        <f>ROUND(F99-G99,2)</f>
        <v>0</v>
      </c>
      <c r="I94" s="37">
        <f>D99-F99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 t="shared" ref="G95:G101" si="20">ROUND(E95-F95,2)</f>
        <v>0</v>
      </c>
      <c r="H95" s="46">
        <f>ROUND(F100-G100,2)</f>
        <v>0</v>
      </c>
      <c r="I95" s="37">
        <f>D100-F100</f>
        <v>0</v>
      </c>
    </row>
    <row r="96" spans="1:9" ht="15.75" x14ac:dyDescent="0.25">
      <c r="A96" s="122" t="s">
        <v>164</v>
      </c>
      <c r="B96" s="123">
        <v>342</v>
      </c>
      <c r="C96" s="124">
        <f>SUM(C97+C98)</f>
        <v>56839</v>
      </c>
      <c r="D96" s="124">
        <f>SUM(D97+D98)</f>
        <v>31744.7</v>
      </c>
      <c r="E96" s="124">
        <f>SUM(E97+E98)</f>
        <v>31744.7</v>
      </c>
      <c r="F96" s="124">
        <f>SUM(F97+F98)</f>
        <v>31744.7</v>
      </c>
      <c r="G96" s="125">
        <f t="shared" si="20"/>
        <v>0</v>
      </c>
      <c r="H96" s="46">
        <f>ROUND(F101-G101,2)</f>
        <v>0</v>
      </c>
      <c r="I96" s="37">
        <f>D101-F101</f>
        <v>0</v>
      </c>
    </row>
    <row r="97" spans="1:9" ht="15.75" x14ac:dyDescent="0.25">
      <c r="A97" s="51" t="s">
        <v>285</v>
      </c>
      <c r="B97" s="52" t="s">
        <v>286</v>
      </c>
      <c r="C97" s="126">
        <v>17139</v>
      </c>
      <c r="D97" s="126">
        <v>11747.2</v>
      </c>
      <c r="E97" s="126">
        <v>11747.2</v>
      </c>
      <c r="F97" s="126">
        <v>11747.2</v>
      </c>
      <c r="G97" s="94">
        <f t="shared" si="20"/>
        <v>0</v>
      </c>
      <c r="H97" s="103">
        <f>ROUND(H98+H99,2)</f>
        <v>84165.5</v>
      </c>
      <c r="I97" s="37">
        <f>D102-F102</f>
        <v>2.25</v>
      </c>
    </row>
    <row r="98" spans="1:9" ht="15.75" x14ac:dyDescent="0.25">
      <c r="A98" s="51" t="s">
        <v>287</v>
      </c>
      <c r="B98" s="52" t="s">
        <v>288</v>
      </c>
      <c r="C98" s="126">
        <v>39700</v>
      </c>
      <c r="D98" s="126">
        <v>19997.5</v>
      </c>
      <c r="E98" s="126">
        <v>19997.5</v>
      </c>
      <c r="F98" s="126">
        <v>19997.5</v>
      </c>
      <c r="G98" s="94">
        <f t="shared" si="20"/>
        <v>0</v>
      </c>
      <c r="H98" s="46">
        <f>ROUND(F103-G103,2)</f>
        <v>0</v>
      </c>
      <c r="I98" s="37"/>
    </row>
    <row r="99" spans="1:9" ht="15.75" x14ac:dyDescent="0.25">
      <c r="A99" s="51" t="s">
        <v>166</v>
      </c>
      <c r="B99" s="52">
        <v>343</v>
      </c>
      <c r="C99" s="53"/>
      <c r="D99" s="53"/>
      <c r="E99" s="53"/>
      <c r="F99" s="53"/>
      <c r="G99" s="94">
        <f t="shared" si="20"/>
        <v>0</v>
      </c>
      <c r="H99" s="46">
        <f>ROUND(F104-G104,2)</f>
        <v>84165.5</v>
      </c>
      <c r="I99" s="37">
        <f>D104-F104</f>
        <v>2.25</v>
      </c>
    </row>
    <row r="100" spans="1:9" ht="15.75" x14ac:dyDescent="0.25">
      <c r="A100" s="51" t="s">
        <v>168</v>
      </c>
      <c r="B100" s="52">
        <v>344</v>
      </c>
      <c r="C100" s="53"/>
      <c r="D100" s="53"/>
      <c r="E100" s="53"/>
      <c r="F100" s="53"/>
      <c r="G100" s="94">
        <f t="shared" si="20"/>
        <v>0</v>
      </c>
      <c r="H100" s="46">
        <f>ROUND(F105-G105,2)</f>
        <v>0</v>
      </c>
      <c r="I100" s="37"/>
    </row>
    <row r="101" spans="1:9" ht="15.75" x14ac:dyDescent="0.25">
      <c r="A101" s="51" t="s">
        <v>170</v>
      </c>
      <c r="B101" s="52">
        <v>345</v>
      </c>
      <c r="C101" s="53"/>
      <c r="D101" s="53"/>
      <c r="E101" s="53"/>
      <c r="F101" s="53"/>
      <c r="G101" s="94">
        <f t="shared" si="20"/>
        <v>0</v>
      </c>
      <c r="H101" s="46">
        <f>ROUND(F106-G106,2)</f>
        <v>0</v>
      </c>
      <c r="I101" s="37">
        <f>D106-F106</f>
        <v>0</v>
      </c>
    </row>
    <row r="102" spans="1:9" ht="15.75" x14ac:dyDescent="0.25">
      <c r="A102" s="104" t="s">
        <v>172</v>
      </c>
      <c r="B102" s="105">
        <v>346</v>
      </c>
      <c r="C102" s="103">
        <f>ROUND(C103+C104,2)</f>
        <v>84174</v>
      </c>
      <c r="D102" s="103">
        <f>ROUND(D103+D104,2)</f>
        <v>84170</v>
      </c>
      <c r="E102" s="103">
        <f>ROUND(E103+E104,2)</f>
        <v>84170</v>
      </c>
      <c r="F102" s="103">
        <f>ROUND(F103+F104,2)</f>
        <v>84167.75</v>
      </c>
      <c r="G102" s="71">
        <f>ROUND(G103+G104,2)</f>
        <v>2.25</v>
      </c>
    </row>
    <row r="103" spans="1:9" ht="31.5" x14ac:dyDescent="0.25">
      <c r="A103" s="51" t="s">
        <v>269</v>
      </c>
      <c r="B103" s="52" t="s">
        <v>270</v>
      </c>
      <c r="C103" s="44"/>
      <c r="D103" s="44"/>
      <c r="E103" s="44"/>
      <c r="F103" s="44"/>
      <c r="G103" s="71">
        <f>ROUND(E103-F103,2)</f>
        <v>0</v>
      </c>
    </row>
    <row r="104" spans="1:9" ht="31.5" x14ac:dyDescent="0.25">
      <c r="A104" s="51" t="s">
        <v>271</v>
      </c>
      <c r="B104" s="52" t="s">
        <v>272</v>
      </c>
      <c r="C104" s="44">
        <v>84174</v>
      </c>
      <c r="D104" s="44">
        <v>84170</v>
      </c>
      <c r="E104" s="44">
        <v>84170</v>
      </c>
      <c r="F104" s="44">
        <v>84167.75</v>
      </c>
      <c r="G104" s="71">
        <f>ROUND(E104-F104,2)</f>
        <v>2.25</v>
      </c>
    </row>
    <row r="105" spans="1:9" ht="31.5" x14ac:dyDescent="0.25">
      <c r="A105" s="106" t="s">
        <v>273</v>
      </c>
      <c r="B105" s="107">
        <v>347</v>
      </c>
      <c r="C105" s="108"/>
      <c r="D105" s="108"/>
      <c r="E105" s="108"/>
      <c r="F105" s="108"/>
      <c r="G105" s="109">
        <f>ROUND(E105-F105,2)</f>
        <v>0</v>
      </c>
    </row>
    <row r="106" spans="1:9" ht="48" thickBot="1" x14ac:dyDescent="0.3">
      <c r="A106" s="106" t="s">
        <v>274</v>
      </c>
      <c r="B106" s="107">
        <v>349</v>
      </c>
      <c r="C106" s="108"/>
      <c r="D106" s="108"/>
      <c r="E106" s="108"/>
      <c r="F106" s="108"/>
      <c r="G106" s="109">
        <f>ROUND(E106-F106,2)</f>
        <v>0</v>
      </c>
    </row>
    <row r="107" spans="1:9" ht="15.75" thickBot="1" x14ac:dyDescent="0.3">
      <c r="A107" s="127"/>
      <c r="B107" s="128"/>
      <c r="C107" s="129"/>
      <c r="D107" s="129"/>
      <c r="E107" s="129"/>
      <c r="F107" s="129"/>
      <c r="G107" s="130"/>
    </row>
    <row r="113" spans="1:7" ht="47.25" x14ac:dyDescent="0.25">
      <c r="A113" s="114" t="s">
        <v>275</v>
      </c>
      <c r="B113" s="115"/>
      <c r="C113" s="116" t="s">
        <v>276</v>
      </c>
      <c r="D113" s="116"/>
      <c r="E113" s="117"/>
      <c r="F113" s="118"/>
    </row>
    <row r="114" spans="1:7" ht="45" x14ac:dyDescent="0.25">
      <c r="A114" s="119" t="s">
        <v>277</v>
      </c>
      <c r="B114" s="115"/>
      <c r="D114" s="119" t="s">
        <v>277</v>
      </c>
      <c r="E114" s="119"/>
    </row>
    <row r="115" spans="1:7" x14ac:dyDescent="0.25">
      <c r="A115" s="119"/>
      <c r="B115" s="115"/>
      <c r="C115" s="115"/>
      <c r="F115" s="119"/>
      <c r="G115" s="119"/>
    </row>
    <row r="116" spans="1:7" x14ac:dyDescent="0.25">
      <c r="A116" t="s">
        <v>278</v>
      </c>
      <c r="B116" s="115"/>
      <c r="C116" s="115"/>
      <c r="F116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6"/>
  <sheetViews>
    <sheetView workbookViewId="0">
      <selection activeCell="B11" sqref="B11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296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293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2219107.17</v>
      </c>
      <c r="D17" s="35">
        <f>ROUND(D18+D24+D73+D81+D90,2)</f>
        <v>1165080</v>
      </c>
      <c r="E17" s="35">
        <f>ROUND(E18+E24+E73+E81+E90,2)</f>
        <v>1265387.17</v>
      </c>
      <c r="F17" s="35">
        <f>ROUND(F18+F24+F73+F81+F90,2)</f>
        <v>1264897</v>
      </c>
      <c r="G17" s="35">
        <f>ROUND(G18+G24+G73+G81+G90,2)</f>
        <v>490.17</v>
      </c>
      <c r="H17" s="36">
        <f>ROUND(H18+H24+H73+H78+H87,2)</f>
        <v>1264406.83</v>
      </c>
      <c r="I17" s="37">
        <f>D17-F17</f>
        <v>-99817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0</v>
      </c>
      <c r="D18" s="40">
        <f t="shared" si="0"/>
        <v>0</v>
      </c>
      <c r="E18" s="40">
        <f t="shared" si="0"/>
        <v>0</v>
      </c>
      <c r="F18" s="40">
        <f t="shared" si="0"/>
        <v>0</v>
      </c>
      <c r="G18" s="40">
        <f t="shared" si="0"/>
        <v>0</v>
      </c>
      <c r="H18" s="41">
        <f t="shared" si="0"/>
        <v>0</v>
      </c>
      <c r="I18" s="37">
        <f>D18-F18</f>
        <v>0</v>
      </c>
    </row>
    <row r="19" spans="1:9" s="15" customFormat="1" ht="15.75" x14ac:dyDescent="0.25">
      <c r="A19" s="42" t="s">
        <v>27</v>
      </c>
      <c r="B19" s="43">
        <v>211</v>
      </c>
      <c r="C19" s="44"/>
      <c r="D19" s="44"/>
      <c r="E19" s="44"/>
      <c r="F19" s="44"/>
      <c r="G19" s="45">
        <f>ROUND(E19-F19,2)</f>
        <v>0</v>
      </c>
      <c r="H19" s="46">
        <f>ROUND(F19-G19,2)</f>
        <v>0</v>
      </c>
      <c r="I19" s="37">
        <f>D19-F19</f>
        <v>0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/>
      <c r="D23" s="53"/>
      <c r="E23" s="53"/>
      <c r="F23" s="53"/>
      <c r="G23" s="54">
        <f>ROUND(E23-F23,2)</f>
        <v>0</v>
      </c>
      <c r="H23" s="46">
        <f>ROUND(F23-G23,2)</f>
        <v>0</v>
      </c>
      <c r="I23" s="37">
        <f t="shared" ref="I23:I32" si="2">D23-F23</f>
        <v>0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0</v>
      </c>
      <c r="D24" s="49">
        <f t="shared" si="3"/>
        <v>0</v>
      </c>
      <c r="E24" s="49">
        <f t="shared" si="3"/>
        <v>0</v>
      </c>
      <c r="F24" s="49">
        <f t="shared" si="3"/>
        <v>0</v>
      </c>
      <c r="G24" s="49">
        <f t="shared" si="3"/>
        <v>0</v>
      </c>
      <c r="H24" s="50">
        <f t="shared" si="3"/>
        <v>0</v>
      </c>
      <c r="I24" s="37">
        <f t="shared" si="2"/>
        <v>0</v>
      </c>
    </row>
    <row r="25" spans="1:9" ht="15.75" x14ac:dyDescent="0.25">
      <c r="A25" s="42" t="s">
        <v>196</v>
      </c>
      <c r="B25" s="43">
        <v>221</v>
      </c>
      <c r="C25" s="53"/>
      <c r="D25" s="53"/>
      <c r="E25" s="53"/>
      <c r="F25" s="53"/>
      <c r="G25" s="54">
        <f>ROUND(E25-F25,2)</f>
        <v>0</v>
      </c>
      <c r="H25" s="46">
        <f>ROUND(F25-G25,2)</f>
        <v>0</v>
      </c>
      <c r="I25" s="37">
        <f t="shared" si="2"/>
        <v>0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0</v>
      </c>
      <c r="D27" s="49">
        <f t="shared" si="4"/>
        <v>0</v>
      </c>
      <c r="E27" s="49">
        <f t="shared" si="4"/>
        <v>0</v>
      </c>
      <c r="F27" s="49">
        <f t="shared" si="4"/>
        <v>0</v>
      </c>
      <c r="G27" s="56">
        <f t="shared" si="4"/>
        <v>0</v>
      </c>
      <c r="H27" s="50">
        <f t="shared" si="4"/>
        <v>0</v>
      </c>
      <c r="I27" s="37">
        <f t="shared" si="2"/>
        <v>0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0</v>
      </c>
      <c r="D28" s="59">
        <f t="shared" si="5"/>
        <v>0</v>
      </c>
      <c r="E28" s="59">
        <f t="shared" si="5"/>
        <v>0</v>
      </c>
      <c r="F28" s="59">
        <f t="shared" si="5"/>
        <v>0</v>
      </c>
      <c r="G28" s="60">
        <f t="shared" si="5"/>
        <v>0</v>
      </c>
      <c r="H28" s="61">
        <f t="shared" si="5"/>
        <v>0</v>
      </c>
      <c r="I28" s="37">
        <f t="shared" si="2"/>
        <v>0</v>
      </c>
    </row>
    <row r="29" spans="1:9" ht="15.75" x14ac:dyDescent="0.25">
      <c r="A29" s="51" t="s">
        <v>51</v>
      </c>
      <c r="B29" s="52" t="s">
        <v>198</v>
      </c>
      <c r="C29" s="53"/>
      <c r="D29" s="53"/>
      <c r="E29" s="53"/>
      <c r="F29" s="53"/>
      <c r="G29" s="54">
        <f>ROUND(E29-F29,2)</f>
        <v>0</v>
      </c>
      <c r="H29" s="46">
        <f>ROUND(F29-G29,2)</f>
        <v>0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/>
      <c r="D31" s="53"/>
      <c r="E31" s="53"/>
      <c r="F31" s="53"/>
      <c r="G31" s="54">
        <f>ROUND(E31-F31,2)</f>
        <v>0</v>
      </c>
      <c r="H31" s="46">
        <f>ROUND(F31-G31,2)</f>
        <v>0</v>
      </c>
      <c r="I31" s="37">
        <f t="shared" si="2"/>
        <v>0</v>
      </c>
    </row>
    <row r="32" spans="1:9" ht="31.5" x14ac:dyDescent="0.25">
      <c r="A32" s="51" t="s">
        <v>202</v>
      </c>
      <c r="B32" s="52" t="s">
        <v>203</v>
      </c>
      <c r="C32" s="53"/>
      <c r="D32" s="53"/>
      <c r="E32" s="53"/>
      <c r="F32" s="53"/>
      <c r="G32" s="54">
        <f>ROUND(E32-F32,2)</f>
        <v>0</v>
      </c>
      <c r="H32" s="46">
        <f>ROUND(F32-G32,2)</f>
        <v>0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/>
      <c r="D33" s="53"/>
      <c r="E33" s="53"/>
      <c r="F33" s="53"/>
      <c r="G33" s="54">
        <f>ROUND(E33-F33,2)</f>
        <v>0</v>
      </c>
      <c r="H33" s="46">
        <f>ROUND(F33-G33,2)</f>
        <v>0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0</v>
      </c>
      <c r="D35" s="49">
        <f t="shared" si="7"/>
        <v>0</v>
      </c>
      <c r="E35" s="49">
        <f t="shared" si="7"/>
        <v>0</v>
      </c>
      <c r="F35" s="49">
        <f t="shared" si="7"/>
        <v>0</v>
      </c>
      <c r="G35" s="56">
        <f t="shared" si="7"/>
        <v>0</v>
      </c>
      <c r="H35" s="50">
        <f t="shared" si="7"/>
        <v>0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/>
      <c r="D36" s="44"/>
      <c r="E36" s="44"/>
      <c r="F36" s="44"/>
      <c r="G36" s="45">
        <f>ROUND(E36-F36,2)</f>
        <v>0</v>
      </c>
      <c r="H36" s="46">
        <f>ROUND(F36-G36,2)</f>
        <v>0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0</v>
      </c>
      <c r="D37" s="59">
        <f t="shared" si="8"/>
        <v>0</v>
      </c>
      <c r="E37" s="59">
        <f t="shared" si="8"/>
        <v>0</v>
      </c>
      <c r="F37" s="59">
        <f t="shared" si="8"/>
        <v>0</v>
      </c>
      <c r="G37" s="60">
        <f t="shared" si="8"/>
        <v>0</v>
      </c>
      <c r="H37" s="61">
        <f t="shared" si="8"/>
        <v>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/>
      <c r="D42" s="53"/>
      <c r="E42" s="53"/>
      <c r="F42" s="53"/>
      <c r="G42" s="68">
        <f t="shared" si="9"/>
        <v>0</v>
      </c>
      <c r="H42" s="46">
        <f t="shared" si="9"/>
        <v>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0</v>
      </c>
      <c r="D45" s="59">
        <f t="shared" si="10"/>
        <v>0</v>
      </c>
      <c r="E45" s="59">
        <f t="shared" si="10"/>
        <v>0</v>
      </c>
      <c r="F45" s="59">
        <f t="shared" si="10"/>
        <v>0</v>
      </c>
      <c r="G45" s="60">
        <f t="shared" si="10"/>
        <v>0</v>
      </c>
      <c r="H45" s="61">
        <f t="shared" si="10"/>
        <v>0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/>
      <c r="D46" s="44"/>
      <c r="E46" s="44"/>
      <c r="F46" s="44"/>
      <c r="G46" s="71">
        <f t="shared" ref="G46:H52" si="11">ROUND(E46-F46,2)</f>
        <v>0</v>
      </c>
      <c r="H46" s="46">
        <f t="shared" si="11"/>
        <v>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/>
      <c r="D49" s="44"/>
      <c r="E49" s="44"/>
      <c r="F49" s="44"/>
      <c r="G49" s="71">
        <f t="shared" si="11"/>
        <v>0</v>
      </c>
      <c r="H49" s="46">
        <f t="shared" si="11"/>
        <v>0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0</v>
      </c>
      <c r="D53" s="73">
        <f>ROUND(D54+D56+D57+D58+D59+D60+D68+D69,2)</f>
        <v>0</v>
      </c>
      <c r="E53" s="73">
        <f>ROUND(E54+E56+E57+E58+E59+E60+E68+E69,2)</f>
        <v>0</v>
      </c>
      <c r="F53" s="73">
        <f>ROUND(F54+F56+F57+F58+F59+F60+F68+F69,2)</f>
        <v>0</v>
      </c>
      <c r="G53" s="74">
        <f>ROUND(G54+G56+G57+G58+G59+G60+G68+G69,2)</f>
        <v>0</v>
      </c>
      <c r="H53" s="75">
        <f>ROUND(H54++H56+H57+H58+H59+H60+H68+H69,2)</f>
        <v>0</v>
      </c>
      <c r="I53" s="37">
        <f t="shared" si="6"/>
        <v>0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/>
      <c r="D57" s="53"/>
      <c r="E57" s="53"/>
      <c r="F57" s="53"/>
      <c r="G57" s="54">
        <f t="shared" si="13"/>
        <v>0</v>
      </c>
      <c r="H57" s="46">
        <f t="shared" si="13"/>
        <v>0</v>
      </c>
      <c r="I57" s="37">
        <f t="shared" si="6"/>
        <v>0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/>
      <c r="D59" s="53"/>
      <c r="E59" s="53"/>
      <c r="F59" s="53"/>
      <c r="G59" s="54">
        <f t="shared" si="13"/>
        <v>0</v>
      </c>
      <c r="H59" s="46">
        <f t="shared" si="13"/>
        <v>0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0</v>
      </c>
      <c r="D60" s="59">
        <f t="shared" si="14"/>
        <v>0</v>
      </c>
      <c r="E60" s="59">
        <f t="shared" si="14"/>
        <v>0</v>
      </c>
      <c r="F60" s="59">
        <f t="shared" si="14"/>
        <v>0</v>
      </c>
      <c r="G60" s="60">
        <f t="shared" si="14"/>
        <v>0</v>
      </c>
      <c r="H60" s="61">
        <f t="shared" si="14"/>
        <v>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/>
      <c r="D62" s="53"/>
      <c r="E62" s="53"/>
      <c r="F62" s="53"/>
      <c r="G62" s="68">
        <f t="shared" si="15"/>
        <v>0</v>
      </c>
      <c r="H62" s="46">
        <f t="shared" si="15"/>
        <v>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/>
      <c r="D66" s="53"/>
      <c r="E66" s="53"/>
      <c r="F66" s="53"/>
      <c r="G66" s="68">
        <f t="shared" si="15"/>
        <v>0</v>
      </c>
      <c r="H66" s="46">
        <f t="shared" si="15"/>
        <v>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/>
      <c r="D67" s="53"/>
      <c r="E67" s="53"/>
      <c r="F67" s="53"/>
      <c r="G67" s="68">
        <f t="shared" si="15"/>
        <v>0</v>
      </c>
      <c r="H67" s="46">
        <f t="shared" si="15"/>
        <v>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0</v>
      </c>
      <c r="D73" s="89">
        <f>ROUND(D74+D75+D76,2)</f>
        <v>0</v>
      </c>
      <c r="E73" s="89">
        <f>ROUND(E74+E75+E76,2)</f>
        <v>0</v>
      </c>
      <c r="F73" s="89">
        <f>ROUND(F74+F75+F76,2)</f>
        <v>0</v>
      </c>
      <c r="G73" s="89">
        <f>ROUND(G74+G75+G76,2)</f>
        <v>0</v>
      </c>
      <c r="H73" s="89">
        <f>ROUND(H74+H75+H76+H77,2)</f>
        <v>0</v>
      </c>
      <c r="I73" s="37">
        <f t="shared" si="16"/>
        <v>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0</v>
      </c>
      <c r="D76" s="50">
        <f>ROUND(D77+D78+D79+D80,2)</f>
        <v>0</v>
      </c>
      <c r="E76" s="50">
        <f>ROUND(E77+E78+E79+E80,2)</f>
        <v>0</v>
      </c>
      <c r="F76" s="50">
        <f>ROUND(F77+F78+F79+F80,2)</f>
        <v>0</v>
      </c>
      <c r="G76" s="71">
        <f>ROUND(E76-F76,2)</f>
        <v>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/>
      <c r="D77" s="93"/>
      <c r="E77" s="93"/>
      <c r="F77" s="93"/>
      <c r="G77" s="71">
        <f>ROUND(E77-F77,2)</f>
        <v>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/>
      <c r="D78" s="93"/>
      <c r="E78" s="93"/>
      <c r="F78" s="93"/>
      <c r="G78" s="71">
        <f>ROUND(E78-F78,2)</f>
        <v>0</v>
      </c>
      <c r="H78" s="50">
        <f>ROUND(H79+H80+H81+H82+H83+H84+H85+H86,2)</f>
        <v>303.87</v>
      </c>
      <c r="I78" s="37">
        <f t="shared" ref="I78:I87" si="17">D81-F81</f>
        <v>-305.52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0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303.87</v>
      </c>
      <c r="I80" s="37">
        <f t="shared" si="17"/>
        <v>-305.52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307.17</v>
      </c>
      <c r="D81" s="50">
        <f>ROUND(D82+D83+D84+D85+D86+D87+D88+D89,2)</f>
        <v>0</v>
      </c>
      <c r="E81" s="50">
        <f>ROUND(E82+E83+E84+E85+E86+E87+E88+E89,2)</f>
        <v>307.17</v>
      </c>
      <c r="F81" s="50">
        <f>ROUND(F82+F83+F84+F85+F86+F87+F88+F89,2)</f>
        <v>305.52</v>
      </c>
      <c r="G81" s="56">
        <f>ROUND(G82+G83+G84+G85+G86+G87+G88+G89,2)</f>
        <v>1.65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/>
      <c r="D82" s="44"/>
      <c r="E82" s="44"/>
      <c r="F82" s="44"/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>
        <v>307.17</v>
      </c>
      <c r="D83" s="53"/>
      <c r="E83" s="53">
        <v>307.17</v>
      </c>
      <c r="F83" s="53">
        <v>305.52</v>
      </c>
      <c r="G83" s="68">
        <f t="shared" si="19"/>
        <v>1.65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/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1264102.96</v>
      </c>
      <c r="I87" s="37">
        <f t="shared" si="17"/>
        <v>-99511.479999999981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2218800</v>
      </c>
      <c r="D90" s="49">
        <f>ROUND(D91+D94,2)</f>
        <v>1165080</v>
      </c>
      <c r="E90" s="49">
        <f>ROUND(E91+E94,2)</f>
        <v>1265080</v>
      </c>
      <c r="F90" s="49">
        <f>ROUND(F91+F94,2)</f>
        <v>1264591.48</v>
      </c>
      <c r="G90" s="56">
        <f>ROUND(G91+G94,2)</f>
        <v>488.52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1264102.96</v>
      </c>
      <c r="I91" s="37">
        <f>D94-F94</f>
        <v>-99511.479999999981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1264102.96</v>
      </c>
      <c r="I93" s="37">
        <f>D96-F96</f>
        <v>-99511.479999999981</v>
      </c>
    </row>
    <row r="94" spans="1:9" ht="31.5" x14ac:dyDescent="0.25">
      <c r="A94" s="66" t="s">
        <v>159</v>
      </c>
      <c r="B94" s="67">
        <v>340</v>
      </c>
      <c r="C94" s="49">
        <f>ROUND(C95+C96+C99+C100+C101+C102+C106+C105,2)</f>
        <v>2218800</v>
      </c>
      <c r="D94" s="49">
        <f>ROUND(D95+D96+D99+D100+D101+D102+D106+D105,2)</f>
        <v>1165080</v>
      </c>
      <c r="E94" s="49">
        <f>ROUND(E95+E96+E99+E100+E101+E102+E106+E105,2)</f>
        <v>1265080</v>
      </c>
      <c r="F94" s="49">
        <f>ROUND(F95+F96+F99+F100+F101+F102+F106+F105,2)</f>
        <v>1264591.48</v>
      </c>
      <c r="G94" s="56">
        <f>ROUND(G95+G96+G99+G100+G101+G102+G106+G105,2)</f>
        <v>488.52</v>
      </c>
      <c r="H94" s="46">
        <f>ROUND(F99-G99,2)</f>
        <v>0</v>
      </c>
      <c r="I94" s="37">
        <f>D99-F99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 t="shared" ref="G95:G101" si="20">ROUND(E95-F95,2)</f>
        <v>0</v>
      </c>
      <c r="H95" s="46">
        <f>ROUND(F100-G100,2)</f>
        <v>0</v>
      </c>
      <c r="I95" s="37">
        <f>D100-F100</f>
        <v>0</v>
      </c>
    </row>
    <row r="96" spans="1:9" ht="15.75" x14ac:dyDescent="0.25">
      <c r="A96" s="122" t="s">
        <v>164</v>
      </c>
      <c r="B96" s="123">
        <v>342</v>
      </c>
      <c r="C96" s="124">
        <f>SUM(C97+C98)</f>
        <v>2218800</v>
      </c>
      <c r="D96" s="124">
        <f>SUM(D97+D98)</f>
        <v>1165080</v>
      </c>
      <c r="E96" s="124">
        <f>SUM(E97+E98)</f>
        <v>1265080</v>
      </c>
      <c r="F96" s="124">
        <f>SUM(F97+F98)</f>
        <v>1264591.48</v>
      </c>
      <c r="G96" s="125">
        <f t="shared" si="20"/>
        <v>488.52</v>
      </c>
      <c r="H96" s="46">
        <f>ROUND(F101-G101,2)</f>
        <v>0</v>
      </c>
      <c r="I96" s="37">
        <f>D101-F101</f>
        <v>0</v>
      </c>
    </row>
    <row r="97" spans="1:9" ht="15.75" x14ac:dyDescent="0.25">
      <c r="A97" s="51" t="s">
        <v>285</v>
      </c>
      <c r="B97" s="52" t="s">
        <v>286</v>
      </c>
      <c r="C97" s="126">
        <v>2218800</v>
      </c>
      <c r="D97" s="126">
        <v>1165080</v>
      </c>
      <c r="E97" s="126">
        <v>1265080</v>
      </c>
      <c r="F97" s="126">
        <v>1264591.48</v>
      </c>
      <c r="G97" s="94">
        <f t="shared" si="20"/>
        <v>488.52</v>
      </c>
      <c r="H97" s="103">
        <f>ROUND(H98+H99,2)</f>
        <v>0</v>
      </c>
      <c r="I97" s="37">
        <f>D102-F102</f>
        <v>0</v>
      </c>
    </row>
    <row r="98" spans="1:9" ht="15.75" x14ac:dyDescent="0.25">
      <c r="A98" s="51" t="s">
        <v>287</v>
      </c>
      <c r="B98" s="52" t="s">
        <v>288</v>
      </c>
      <c r="C98" s="126"/>
      <c r="D98" s="126"/>
      <c r="E98" s="126"/>
      <c r="F98" s="126"/>
      <c r="G98" s="94">
        <f t="shared" si="20"/>
        <v>0</v>
      </c>
      <c r="H98" s="46">
        <f>ROUND(F103-G103,2)</f>
        <v>0</v>
      </c>
      <c r="I98" s="37"/>
    </row>
    <row r="99" spans="1:9" ht="15.75" x14ac:dyDescent="0.25">
      <c r="A99" s="51" t="s">
        <v>166</v>
      </c>
      <c r="B99" s="52">
        <v>343</v>
      </c>
      <c r="C99" s="53"/>
      <c r="D99" s="53"/>
      <c r="E99" s="53"/>
      <c r="F99" s="53"/>
      <c r="G99" s="94">
        <f t="shared" si="20"/>
        <v>0</v>
      </c>
      <c r="H99" s="46">
        <f>ROUND(F104-G104,2)</f>
        <v>0</v>
      </c>
      <c r="I99" s="37">
        <f>D104-F104</f>
        <v>0</v>
      </c>
    </row>
    <row r="100" spans="1:9" ht="15.75" x14ac:dyDescent="0.25">
      <c r="A100" s="51" t="s">
        <v>168</v>
      </c>
      <c r="B100" s="52">
        <v>344</v>
      </c>
      <c r="C100" s="53"/>
      <c r="D100" s="53"/>
      <c r="E100" s="53"/>
      <c r="F100" s="53"/>
      <c r="G100" s="94">
        <f t="shared" si="20"/>
        <v>0</v>
      </c>
      <c r="H100" s="46">
        <f>ROUND(F105-G105,2)</f>
        <v>0</v>
      </c>
      <c r="I100" s="37"/>
    </row>
    <row r="101" spans="1:9" ht="15.75" x14ac:dyDescent="0.25">
      <c r="A101" s="51" t="s">
        <v>170</v>
      </c>
      <c r="B101" s="52">
        <v>345</v>
      </c>
      <c r="C101" s="53"/>
      <c r="D101" s="53"/>
      <c r="E101" s="53"/>
      <c r="F101" s="53"/>
      <c r="G101" s="94">
        <f t="shared" si="20"/>
        <v>0</v>
      </c>
      <c r="H101" s="46">
        <f>ROUND(F106-G106,2)</f>
        <v>0</v>
      </c>
      <c r="I101" s="37">
        <f>D106-F106</f>
        <v>0</v>
      </c>
    </row>
    <row r="102" spans="1:9" ht="15.75" x14ac:dyDescent="0.25">
      <c r="A102" s="104" t="s">
        <v>172</v>
      </c>
      <c r="B102" s="105">
        <v>346</v>
      </c>
      <c r="C102" s="103">
        <f>ROUND(C103+C104,2)</f>
        <v>0</v>
      </c>
      <c r="D102" s="103">
        <f>ROUND(D103+D104,2)</f>
        <v>0</v>
      </c>
      <c r="E102" s="103">
        <f>ROUND(E103+E104,2)</f>
        <v>0</v>
      </c>
      <c r="F102" s="103">
        <f>ROUND(F103+F104,2)</f>
        <v>0</v>
      </c>
      <c r="G102" s="71">
        <f>ROUND(G103+G104,2)</f>
        <v>0</v>
      </c>
    </row>
    <row r="103" spans="1:9" ht="31.5" x14ac:dyDescent="0.25">
      <c r="A103" s="51" t="s">
        <v>269</v>
      </c>
      <c r="B103" s="52" t="s">
        <v>270</v>
      </c>
      <c r="C103" s="44"/>
      <c r="D103" s="44"/>
      <c r="E103" s="44"/>
      <c r="F103" s="44"/>
      <c r="G103" s="71">
        <f>ROUND(E103-F103,2)</f>
        <v>0</v>
      </c>
    </row>
    <row r="104" spans="1:9" ht="31.5" x14ac:dyDescent="0.25">
      <c r="A104" s="51" t="s">
        <v>271</v>
      </c>
      <c r="B104" s="52" t="s">
        <v>272</v>
      </c>
      <c r="C104" s="44"/>
      <c r="D104" s="44"/>
      <c r="E104" s="44"/>
      <c r="F104" s="44"/>
      <c r="G104" s="71">
        <f>ROUND(E104-F104,2)</f>
        <v>0</v>
      </c>
    </row>
    <row r="105" spans="1:9" ht="31.5" x14ac:dyDescent="0.25">
      <c r="A105" s="106" t="s">
        <v>273</v>
      </c>
      <c r="B105" s="107">
        <v>347</v>
      </c>
      <c r="C105" s="108"/>
      <c r="D105" s="108"/>
      <c r="E105" s="108"/>
      <c r="F105" s="108"/>
      <c r="G105" s="109">
        <f>ROUND(E105-F105,2)</f>
        <v>0</v>
      </c>
    </row>
    <row r="106" spans="1:9" ht="48" thickBot="1" x14ac:dyDescent="0.3">
      <c r="A106" s="106" t="s">
        <v>274</v>
      </c>
      <c r="B106" s="107">
        <v>349</v>
      </c>
      <c r="C106" s="108"/>
      <c r="D106" s="108"/>
      <c r="E106" s="108"/>
      <c r="F106" s="108"/>
      <c r="G106" s="109">
        <f>ROUND(E106-F106,2)</f>
        <v>0</v>
      </c>
    </row>
    <row r="107" spans="1:9" ht="15.75" thickBot="1" x14ac:dyDescent="0.3">
      <c r="A107" s="127"/>
      <c r="B107" s="128"/>
      <c r="C107" s="129"/>
      <c r="D107" s="129"/>
      <c r="E107" s="129"/>
      <c r="F107" s="129"/>
      <c r="G107" s="130">
        <v>0</v>
      </c>
    </row>
    <row r="113" spans="1:7" ht="47.25" x14ac:dyDescent="0.25">
      <c r="A113" s="114" t="s">
        <v>275</v>
      </c>
      <c r="B113" s="115"/>
      <c r="C113" s="116" t="s">
        <v>276</v>
      </c>
      <c r="D113" s="116"/>
      <c r="E113" s="117"/>
      <c r="F113" s="118"/>
    </row>
    <row r="114" spans="1:7" ht="45" x14ac:dyDescent="0.25">
      <c r="A114" s="119" t="s">
        <v>277</v>
      </c>
      <c r="B114" s="115"/>
      <c r="D114" s="119" t="s">
        <v>277</v>
      </c>
      <c r="E114" s="119"/>
    </row>
    <row r="115" spans="1:7" x14ac:dyDescent="0.25">
      <c r="A115" s="119"/>
      <c r="B115" s="115"/>
      <c r="C115" s="115"/>
      <c r="F115" s="119"/>
      <c r="G115" s="119"/>
    </row>
    <row r="116" spans="1:7" x14ac:dyDescent="0.25">
      <c r="A116" t="s">
        <v>278</v>
      </c>
      <c r="B116" s="115"/>
      <c r="C116" s="115"/>
      <c r="F116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6"/>
  <sheetViews>
    <sheetView workbookViewId="0">
      <selection activeCell="B13" sqref="B13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297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293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12791830.960000001</v>
      </c>
      <c r="D17" s="35">
        <f>ROUND(D18+D24+D73+D81+D90,2)</f>
        <v>9988881.5700000003</v>
      </c>
      <c r="E17" s="35">
        <f>ROUND(E18+E24+E73+E81+E90,2)</f>
        <v>9988881.5700000003</v>
      </c>
      <c r="F17" s="35">
        <f>ROUND(F18+F24+F73+F81+F90,2)</f>
        <v>9354826.1099999994</v>
      </c>
      <c r="G17" s="35">
        <f>ROUND(G18+G24+G73+G81+G90,2)</f>
        <v>634055.46</v>
      </c>
      <c r="H17" s="36">
        <f>ROUND(H18+H24+H73+H78+H87,2)</f>
        <v>8705848.7799999993</v>
      </c>
      <c r="I17" s="37">
        <f>D17-F17</f>
        <v>634055.46000000089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10484922.439999999</v>
      </c>
      <c r="D18" s="40">
        <f t="shared" si="0"/>
        <v>7890069.8799999999</v>
      </c>
      <c r="E18" s="40">
        <f t="shared" si="0"/>
        <v>7890069.8799999999</v>
      </c>
      <c r="F18" s="40">
        <f t="shared" si="0"/>
        <v>7260773.9199999999</v>
      </c>
      <c r="G18" s="40">
        <f t="shared" si="0"/>
        <v>629295.96</v>
      </c>
      <c r="H18" s="41">
        <f t="shared" si="0"/>
        <v>6631477.96</v>
      </c>
      <c r="I18" s="37">
        <f>D18-F18</f>
        <v>629295.96</v>
      </c>
    </row>
    <row r="19" spans="1:9" s="15" customFormat="1" ht="15.75" x14ac:dyDescent="0.25">
      <c r="A19" s="42" t="s">
        <v>27</v>
      </c>
      <c r="B19" s="43">
        <v>211</v>
      </c>
      <c r="C19" s="44">
        <v>8143568.4400000004</v>
      </c>
      <c r="D19" s="44">
        <v>5926035.1299999999</v>
      </c>
      <c r="E19" s="44">
        <v>5926035.1299999999</v>
      </c>
      <c r="F19" s="44">
        <v>5377989.0800000001</v>
      </c>
      <c r="G19" s="45">
        <f>ROUND(E19-F19,2)</f>
        <v>548046.05000000005</v>
      </c>
      <c r="H19" s="46">
        <f>ROUND(F19-G19,2)</f>
        <v>4829943.03</v>
      </c>
      <c r="I19" s="37">
        <f>D19-F19</f>
        <v>548046.04999999981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>
        <v>2341354</v>
      </c>
      <c r="D23" s="53">
        <v>1964034.75</v>
      </c>
      <c r="E23" s="53">
        <v>1964034.75</v>
      </c>
      <c r="F23" s="53">
        <v>1882784.84</v>
      </c>
      <c r="G23" s="54">
        <f>ROUND(E23-F23,2)</f>
        <v>81249.91</v>
      </c>
      <c r="H23" s="46">
        <f>ROUND(F23-G23,2)</f>
        <v>1801534.93</v>
      </c>
      <c r="I23" s="37">
        <f t="shared" ref="I23:I32" si="2">D23-F23</f>
        <v>81249.909999999916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1587222.41</v>
      </c>
      <c r="D24" s="49">
        <f t="shared" si="3"/>
        <v>1401333.97</v>
      </c>
      <c r="E24" s="49">
        <f t="shared" si="3"/>
        <v>1401333.97</v>
      </c>
      <c r="F24" s="49">
        <f t="shared" si="3"/>
        <v>1397689.84</v>
      </c>
      <c r="G24" s="49">
        <f t="shared" si="3"/>
        <v>3644.13</v>
      </c>
      <c r="H24" s="50">
        <f t="shared" si="3"/>
        <v>1394045.71</v>
      </c>
      <c r="I24" s="37">
        <f t="shared" si="2"/>
        <v>3644.1299999998882</v>
      </c>
    </row>
    <row r="25" spans="1:9" ht="15.75" x14ac:dyDescent="0.25">
      <c r="A25" s="42" t="s">
        <v>196</v>
      </c>
      <c r="B25" s="43">
        <v>221</v>
      </c>
      <c r="C25" s="53">
        <v>70000</v>
      </c>
      <c r="D25" s="53">
        <v>39000</v>
      </c>
      <c r="E25" s="53">
        <v>39000</v>
      </c>
      <c r="F25" s="53">
        <v>35355.870000000003</v>
      </c>
      <c r="G25" s="54">
        <f>ROUND(E25-F25,2)</f>
        <v>3644.13</v>
      </c>
      <c r="H25" s="46">
        <f>ROUND(F25-G25,2)</f>
        <v>31711.74</v>
      </c>
      <c r="I25" s="37">
        <f t="shared" si="2"/>
        <v>3644.1299999999974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959485.61</v>
      </c>
      <c r="D27" s="49">
        <f t="shared" si="4"/>
        <v>922249.75</v>
      </c>
      <c r="E27" s="49">
        <f t="shared" si="4"/>
        <v>922249.75</v>
      </c>
      <c r="F27" s="49">
        <f t="shared" si="4"/>
        <v>922249.75</v>
      </c>
      <c r="G27" s="56">
        <f t="shared" si="4"/>
        <v>0</v>
      </c>
      <c r="H27" s="50">
        <f t="shared" si="4"/>
        <v>922249.75</v>
      </c>
      <c r="I27" s="37">
        <f t="shared" si="2"/>
        <v>0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959485.61</v>
      </c>
      <c r="D28" s="59">
        <f t="shared" si="5"/>
        <v>922249.75</v>
      </c>
      <c r="E28" s="59">
        <f t="shared" si="5"/>
        <v>922249.75</v>
      </c>
      <c r="F28" s="59">
        <f t="shared" si="5"/>
        <v>922249.75</v>
      </c>
      <c r="G28" s="60">
        <f t="shared" si="5"/>
        <v>0</v>
      </c>
      <c r="H28" s="61">
        <f t="shared" si="5"/>
        <v>922249.75</v>
      </c>
      <c r="I28" s="37">
        <f t="shared" si="2"/>
        <v>0</v>
      </c>
    </row>
    <row r="29" spans="1:9" ht="15.75" x14ac:dyDescent="0.25">
      <c r="A29" s="51" t="s">
        <v>51</v>
      </c>
      <c r="B29" s="52" t="s">
        <v>198</v>
      </c>
      <c r="C29" s="53">
        <v>517944.5</v>
      </c>
      <c r="D29" s="53">
        <v>500435.54</v>
      </c>
      <c r="E29" s="53">
        <v>500435.54</v>
      </c>
      <c r="F29" s="53">
        <v>500435.54</v>
      </c>
      <c r="G29" s="54">
        <f>ROUND(E29-F29,2)</f>
        <v>0</v>
      </c>
      <c r="H29" s="46">
        <f>ROUND(F29-G29,2)</f>
        <v>500435.54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>
        <v>292039</v>
      </c>
      <c r="D31" s="53">
        <v>292039</v>
      </c>
      <c r="E31" s="53">
        <v>292039</v>
      </c>
      <c r="F31" s="53">
        <v>292039</v>
      </c>
      <c r="G31" s="54">
        <f>ROUND(E31-F31,2)</f>
        <v>0</v>
      </c>
      <c r="H31" s="46">
        <f>ROUND(F31-G31,2)</f>
        <v>292039</v>
      </c>
      <c r="I31" s="37">
        <f t="shared" si="2"/>
        <v>0</v>
      </c>
    </row>
    <row r="32" spans="1:9" ht="31.5" x14ac:dyDescent="0.25">
      <c r="A32" s="51" t="s">
        <v>202</v>
      </c>
      <c r="B32" s="52" t="s">
        <v>203</v>
      </c>
      <c r="C32" s="53">
        <v>91312.11</v>
      </c>
      <c r="D32" s="53">
        <v>91312.11</v>
      </c>
      <c r="E32" s="53">
        <v>91312.11</v>
      </c>
      <c r="F32" s="53">
        <v>91312.11</v>
      </c>
      <c r="G32" s="54">
        <f>ROUND(E32-F32,2)</f>
        <v>0</v>
      </c>
      <c r="H32" s="46">
        <f>ROUND(F32-G32,2)</f>
        <v>91312.11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>
        <v>58190</v>
      </c>
      <c r="D33" s="53">
        <v>38463.1</v>
      </c>
      <c r="E33" s="53">
        <v>38463.1</v>
      </c>
      <c r="F33" s="53">
        <v>38463.1</v>
      </c>
      <c r="G33" s="54">
        <f>ROUND(E33-F33,2)</f>
        <v>0</v>
      </c>
      <c r="H33" s="46">
        <f>ROUND(F33-G33,2)</f>
        <v>38463.1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271640.62</v>
      </c>
      <c r="D35" s="49">
        <f t="shared" si="7"/>
        <v>219408.22</v>
      </c>
      <c r="E35" s="49">
        <f t="shared" si="7"/>
        <v>219408.22</v>
      </c>
      <c r="F35" s="49">
        <f t="shared" si="7"/>
        <v>219408.22</v>
      </c>
      <c r="G35" s="56">
        <f t="shared" si="7"/>
        <v>0</v>
      </c>
      <c r="H35" s="50">
        <f t="shared" si="7"/>
        <v>219408.22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>
        <v>43243</v>
      </c>
      <c r="D36" s="44">
        <v>38385.599999999999</v>
      </c>
      <c r="E36" s="44">
        <v>38385.599999999999</v>
      </c>
      <c r="F36" s="44">
        <v>38385.599999999999</v>
      </c>
      <c r="G36" s="45">
        <f>ROUND(E36-F36,2)</f>
        <v>0</v>
      </c>
      <c r="H36" s="46">
        <f>ROUND(F36-G36,2)</f>
        <v>38385.599999999999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107000</v>
      </c>
      <c r="D37" s="59">
        <f t="shared" si="8"/>
        <v>107000</v>
      </c>
      <c r="E37" s="59">
        <f t="shared" si="8"/>
        <v>107000</v>
      </c>
      <c r="F37" s="59">
        <f t="shared" si="8"/>
        <v>107000</v>
      </c>
      <c r="G37" s="60">
        <f t="shared" si="8"/>
        <v>0</v>
      </c>
      <c r="H37" s="61">
        <f t="shared" si="8"/>
        <v>107000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>
        <v>107000</v>
      </c>
      <c r="D42" s="53">
        <v>107000</v>
      </c>
      <c r="E42" s="53">
        <v>107000</v>
      </c>
      <c r="F42" s="53">
        <v>107000</v>
      </c>
      <c r="G42" s="68">
        <f t="shared" si="9"/>
        <v>0</v>
      </c>
      <c r="H42" s="46">
        <f t="shared" si="9"/>
        <v>107000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121397.62</v>
      </c>
      <c r="D45" s="59">
        <f t="shared" si="10"/>
        <v>74022.62</v>
      </c>
      <c r="E45" s="59">
        <f t="shared" si="10"/>
        <v>74022.62</v>
      </c>
      <c r="F45" s="59">
        <f t="shared" si="10"/>
        <v>74022.62</v>
      </c>
      <c r="G45" s="60">
        <f t="shared" si="10"/>
        <v>0</v>
      </c>
      <c r="H45" s="61">
        <f t="shared" si="10"/>
        <v>74022.62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>
        <v>65880</v>
      </c>
      <c r="D46" s="44">
        <v>38430</v>
      </c>
      <c r="E46" s="44">
        <v>38430</v>
      </c>
      <c r="F46" s="44">
        <v>38430</v>
      </c>
      <c r="G46" s="71">
        <f t="shared" ref="G46:H52" si="11">ROUND(E46-F46,2)</f>
        <v>0</v>
      </c>
      <c r="H46" s="46">
        <f t="shared" si="11"/>
        <v>38430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>
        <v>55517.62</v>
      </c>
      <c r="D49" s="44">
        <v>35592.620000000003</v>
      </c>
      <c r="E49" s="44">
        <v>35592.620000000003</v>
      </c>
      <c r="F49" s="44">
        <v>35592.620000000003</v>
      </c>
      <c r="G49" s="71">
        <f t="shared" si="11"/>
        <v>0</v>
      </c>
      <c r="H49" s="46">
        <f t="shared" si="11"/>
        <v>35592.620000000003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286096.18</v>
      </c>
      <c r="D53" s="73">
        <f>ROUND(D54+D56+D57+D58+D59+D60+D68+D69,2)</f>
        <v>220676</v>
      </c>
      <c r="E53" s="73">
        <f>ROUND(E54+E56+E57+E58+E59+E60+E68+E69,2)</f>
        <v>220676</v>
      </c>
      <c r="F53" s="73">
        <f>ROUND(F54+F56+F57+F58+F59+F60+F68+F69,2)</f>
        <v>220676</v>
      </c>
      <c r="G53" s="74">
        <f>ROUND(G54+G56+G57+G58+G59+G60+G68+G69,2)</f>
        <v>0</v>
      </c>
      <c r="H53" s="75">
        <f>ROUND(H54++H56+H57+H58+H59+H60+H68+H69,2)</f>
        <v>220676</v>
      </c>
      <c r="I53" s="37">
        <f t="shared" si="6"/>
        <v>0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10000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>
        <v>10000</v>
      </c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>
        <v>168842</v>
      </c>
      <c r="D57" s="53">
        <v>128106</v>
      </c>
      <c r="E57" s="53">
        <v>128106</v>
      </c>
      <c r="F57" s="53">
        <v>128106</v>
      </c>
      <c r="G57" s="54">
        <f t="shared" si="13"/>
        <v>0</v>
      </c>
      <c r="H57" s="46">
        <f t="shared" si="13"/>
        <v>128106</v>
      </c>
      <c r="I57" s="37">
        <f t="shared" si="6"/>
        <v>0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>
        <v>56354.18</v>
      </c>
      <c r="D59" s="53">
        <v>54770</v>
      </c>
      <c r="E59" s="53">
        <v>54770</v>
      </c>
      <c r="F59" s="53">
        <v>54770</v>
      </c>
      <c r="G59" s="54">
        <f t="shared" si="13"/>
        <v>0</v>
      </c>
      <c r="H59" s="46">
        <f t="shared" si="13"/>
        <v>54770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50900</v>
      </c>
      <c r="D60" s="59">
        <f t="shared" si="14"/>
        <v>37800</v>
      </c>
      <c r="E60" s="59">
        <f t="shared" si="14"/>
        <v>37800</v>
      </c>
      <c r="F60" s="59">
        <f t="shared" si="14"/>
        <v>37800</v>
      </c>
      <c r="G60" s="60">
        <f t="shared" si="14"/>
        <v>0</v>
      </c>
      <c r="H60" s="61">
        <f t="shared" si="14"/>
        <v>37800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>
        <v>24000</v>
      </c>
      <c r="D62" s="53">
        <v>14000</v>
      </c>
      <c r="E62" s="53">
        <v>14000</v>
      </c>
      <c r="F62" s="53">
        <v>14000</v>
      </c>
      <c r="G62" s="68">
        <f t="shared" si="15"/>
        <v>0</v>
      </c>
      <c r="H62" s="46">
        <f t="shared" si="15"/>
        <v>14000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>
        <v>7200</v>
      </c>
      <c r="D66" s="53">
        <v>4100</v>
      </c>
      <c r="E66" s="53">
        <v>4100</v>
      </c>
      <c r="F66" s="53">
        <v>4100</v>
      </c>
      <c r="G66" s="68">
        <f t="shared" si="15"/>
        <v>0</v>
      </c>
      <c r="H66" s="46">
        <f t="shared" si="15"/>
        <v>4100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>
        <v>19700</v>
      </c>
      <c r="D67" s="53">
        <v>19700</v>
      </c>
      <c r="E67" s="53">
        <v>19700</v>
      </c>
      <c r="F67" s="53">
        <v>19700</v>
      </c>
      <c r="G67" s="68">
        <f t="shared" si="15"/>
        <v>0</v>
      </c>
      <c r="H67" s="46">
        <f t="shared" si="15"/>
        <v>19700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19650</v>
      </c>
      <c r="D73" s="89">
        <f>ROUND(D74+D75+D76,2)</f>
        <v>17148.11</v>
      </c>
      <c r="E73" s="89">
        <f>ROUND(E74+E75+E76,2)</f>
        <v>17148.11</v>
      </c>
      <c r="F73" s="89">
        <f>ROUND(F74+F75+F76,2)</f>
        <v>16034.99</v>
      </c>
      <c r="G73" s="89">
        <f>ROUND(G74+G75+G76,2)</f>
        <v>1113.1199999999999</v>
      </c>
      <c r="H73" s="89">
        <f>ROUND(H74+H75+H76+H77,2)</f>
        <v>0</v>
      </c>
      <c r="I73" s="37">
        <f t="shared" si="16"/>
        <v>1113.1200000000008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19650</v>
      </c>
      <c r="D76" s="50">
        <f>ROUND(D77+D78+D79+D80,2)</f>
        <v>17148.11</v>
      </c>
      <c r="E76" s="50">
        <f>ROUND(E77+E78+E79+E80,2)</f>
        <v>17148.11</v>
      </c>
      <c r="F76" s="50">
        <f>ROUND(F77+F78+F79+F80,2)</f>
        <v>16034.99</v>
      </c>
      <c r="G76" s="71">
        <f>ROUND(E76-F76,2)</f>
        <v>1113.1199999999999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>
        <v>650</v>
      </c>
      <c r="D77" s="93">
        <v>1801.56</v>
      </c>
      <c r="E77" s="93">
        <v>1801.56</v>
      </c>
      <c r="F77" s="93">
        <v>1801.56</v>
      </c>
      <c r="G77" s="71">
        <f>ROUND(E77-F77,2)</f>
        <v>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>
        <v>19000</v>
      </c>
      <c r="D78" s="93">
        <v>15346.55</v>
      </c>
      <c r="E78" s="93">
        <v>15346.55</v>
      </c>
      <c r="F78" s="93">
        <v>14233.43</v>
      </c>
      <c r="G78" s="71">
        <f>ROUND(E78-F78,2)</f>
        <v>1113.1199999999999</v>
      </c>
      <c r="H78" s="50">
        <f>ROUND(H79+H80+H81+H82+H83+H84+H85+H86,2)</f>
        <v>564414.91</v>
      </c>
      <c r="I78" s="37">
        <f t="shared" ref="I78:I87" si="17">D81-F81</f>
        <v>0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564414.91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0</v>
      </c>
      <c r="I80" s="37">
        <f t="shared" si="17"/>
        <v>0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564414.91</v>
      </c>
      <c r="D81" s="50">
        <f>ROUND(D82+D83+D84+D85+D86+D87+D88+D89,2)</f>
        <v>564414.91</v>
      </c>
      <c r="E81" s="50">
        <f>ROUND(E82+E83+E84+E85+E86+E87+E88+E89,2)</f>
        <v>564414.91</v>
      </c>
      <c r="F81" s="50">
        <f>ROUND(F82+F83+F84+F85+F86+F87+F88+F89,2)</f>
        <v>564414.91</v>
      </c>
      <c r="G81" s="56">
        <f>ROUND(G82+G83+G84+G85+G86+G87+G88+G89,2)</f>
        <v>0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>
        <v>564414.91</v>
      </c>
      <c r="D82" s="44">
        <v>564414.91</v>
      </c>
      <c r="E82" s="44">
        <v>564414.91</v>
      </c>
      <c r="F82" s="44">
        <v>564414.91</v>
      </c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/>
      <c r="D83" s="53"/>
      <c r="E83" s="53"/>
      <c r="F83" s="53"/>
      <c r="G83" s="68">
        <f t="shared" si="19"/>
        <v>0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/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115910.2</v>
      </c>
      <c r="I87" s="37">
        <f t="shared" si="17"/>
        <v>2.25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135621.20000000001</v>
      </c>
      <c r="D90" s="49">
        <f>ROUND(D91+D94,2)</f>
        <v>115914.7</v>
      </c>
      <c r="E90" s="49">
        <f>ROUND(E91+E94,2)</f>
        <v>115914.7</v>
      </c>
      <c r="F90" s="49">
        <f>ROUND(F91+F94,2)</f>
        <v>115912.45</v>
      </c>
      <c r="G90" s="56">
        <f>ROUND(G91+G94,2)</f>
        <v>2.25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115910.2</v>
      </c>
      <c r="I91" s="37">
        <f>D94-F94</f>
        <v>2.25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31744.7</v>
      </c>
      <c r="I93" s="37">
        <f>D96-F96</f>
        <v>0</v>
      </c>
    </row>
    <row r="94" spans="1:9" ht="31.5" x14ac:dyDescent="0.25">
      <c r="A94" s="66" t="s">
        <v>159</v>
      </c>
      <c r="B94" s="67">
        <v>340</v>
      </c>
      <c r="C94" s="49">
        <f>ROUND(C95+C96+C99+C100+C101+C102+C106+C105,2)</f>
        <v>135621.20000000001</v>
      </c>
      <c r="D94" s="49">
        <f>ROUND(D95+D96+D99+D100+D101+D102+D106+D105,2)</f>
        <v>115914.7</v>
      </c>
      <c r="E94" s="49">
        <f>ROUND(E95+E96+E99+E100+E101+E102+E106+E105,2)</f>
        <v>115914.7</v>
      </c>
      <c r="F94" s="49">
        <f>ROUND(F95+F96+F99+F100+F101+F102+F106+F105,2)</f>
        <v>115912.45</v>
      </c>
      <c r="G94" s="56">
        <f>ROUND(G95+G96+G99+G100+G101+G102+G106+G105,2)</f>
        <v>2.25</v>
      </c>
      <c r="H94" s="46">
        <f>ROUND(F99-G99,2)</f>
        <v>0</v>
      </c>
      <c r="I94" s="37">
        <f>D99-F99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 t="shared" ref="G95:G101" si="20">ROUND(E95-F95,2)</f>
        <v>0</v>
      </c>
      <c r="H95" s="46">
        <f>ROUND(F100-G100,2)</f>
        <v>0</v>
      </c>
      <c r="I95" s="37">
        <f>D100-F100</f>
        <v>0</v>
      </c>
    </row>
    <row r="96" spans="1:9" ht="15.75" x14ac:dyDescent="0.25">
      <c r="A96" s="122" t="s">
        <v>164</v>
      </c>
      <c r="B96" s="123">
        <v>342</v>
      </c>
      <c r="C96" s="124">
        <f>SUM(C97+C98)</f>
        <v>51447.199999999997</v>
      </c>
      <c r="D96" s="124">
        <f>SUM(D97+D98)</f>
        <v>31744.7</v>
      </c>
      <c r="E96" s="124">
        <f>SUM(E97+E98)</f>
        <v>31744.7</v>
      </c>
      <c r="F96" s="124">
        <f>SUM(F97+F98)</f>
        <v>31744.7</v>
      </c>
      <c r="G96" s="125">
        <f t="shared" si="20"/>
        <v>0</v>
      </c>
      <c r="H96" s="46">
        <f>ROUND(F101-G101,2)</f>
        <v>0</v>
      </c>
      <c r="I96" s="37">
        <f>D101-F101</f>
        <v>0</v>
      </c>
    </row>
    <row r="97" spans="1:9" ht="15.75" x14ac:dyDescent="0.25">
      <c r="A97" s="51" t="s">
        <v>285</v>
      </c>
      <c r="B97" s="52" t="s">
        <v>286</v>
      </c>
      <c r="C97" s="126">
        <v>11747.2</v>
      </c>
      <c r="D97" s="126">
        <v>11747.2</v>
      </c>
      <c r="E97" s="126">
        <v>11747.2</v>
      </c>
      <c r="F97" s="126">
        <v>11747.2</v>
      </c>
      <c r="G97" s="94">
        <f t="shared" si="20"/>
        <v>0</v>
      </c>
      <c r="H97" s="103">
        <f>ROUND(H98+H99,2)</f>
        <v>84165.5</v>
      </c>
      <c r="I97" s="37">
        <f>D102-F102</f>
        <v>2.25</v>
      </c>
    </row>
    <row r="98" spans="1:9" ht="15.75" x14ac:dyDescent="0.25">
      <c r="A98" s="51" t="s">
        <v>287</v>
      </c>
      <c r="B98" s="52" t="s">
        <v>288</v>
      </c>
      <c r="C98" s="126">
        <v>39700</v>
      </c>
      <c r="D98" s="126">
        <v>19997.5</v>
      </c>
      <c r="E98" s="126">
        <v>19997.5</v>
      </c>
      <c r="F98" s="126">
        <v>19997.5</v>
      </c>
      <c r="G98" s="94">
        <f t="shared" si="20"/>
        <v>0</v>
      </c>
      <c r="H98" s="46">
        <f>ROUND(F103-G103,2)</f>
        <v>0</v>
      </c>
      <c r="I98" s="37"/>
    </row>
    <row r="99" spans="1:9" ht="15.75" x14ac:dyDescent="0.25">
      <c r="A99" s="51" t="s">
        <v>166</v>
      </c>
      <c r="B99" s="52">
        <v>343</v>
      </c>
      <c r="C99" s="53"/>
      <c r="D99" s="53"/>
      <c r="E99" s="53"/>
      <c r="F99" s="53"/>
      <c r="G99" s="94">
        <f t="shared" si="20"/>
        <v>0</v>
      </c>
      <c r="H99" s="46">
        <f>ROUND(F104-G104,2)</f>
        <v>84165.5</v>
      </c>
      <c r="I99" s="37">
        <f>D104-F104</f>
        <v>2.25</v>
      </c>
    </row>
    <row r="100" spans="1:9" ht="15.75" x14ac:dyDescent="0.25">
      <c r="A100" s="51" t="s">
        <v>168</v>
      </c>
      <c r="B100" s="52">
        <v>344</v>
      </c>
      <c r="C100" s="53"/>
      <c r="D100" s="53"/>
      <c r="E100" s="53"/>
      <c r="F100" s="53"/>
      <c r="G100" s="94">
        <f t="shared" si="20"/>
        <v>0</v>
      </c>
      <c r="H100" s="46">
        <f>ROUND(F105-G105,2)</f>
        <v>0</v>
      </c>
      <c r="I100" s="37"/>
    </row>
    <row r="101" spans="1:9" ht="15.75" x14ac:dyDescent="0.25">
      <c r="A101" s="51" t="s">
        <v>170</v>
      </c>
      <c r="B101" s="52">
        <v>345</v>
      </c>
      <c r="C101" s="53"/>
      <c r="D101" s="53"/>
      <c r="E101" s="53"/>
      <c r="F101" s="53"/>
      <c r="G101" s="94">
        <f t="shared" si="20"/>
        <v>0</v>
      </c>
      <c r="H101" s="46">
        <f>ROUND(F106-G106,2)</f>
        <v>0</v>
      </c>
      <c r="I101" s="37">
        <f>D106-F106</f>
        <v>0</v>
      </c>
    </row>
    <row r="102" spans="1:9" ht="15.75" x14ac:dyDescent="0.25">
      <c r="A102" s="104" t="s">
        <v>172</v>
      </c>
      <c r="B102" s="105">
        <v>346</v>
      </c>
      <c r="C102" s="103">
        <f>ROUND(C103+C104,2)</f>
        <v>84174</v>
      </c>
      <c r="D102" s="103">
        <f>ROUND(D103+D104,2)</f>
        <v>84170</v>
      </c>
      <c r="E102" s="103">
        <f>ROUND(E103+E104,2)</f>
        <v>84170</v>
      </c>
      <c r="F102" s="103">
        <f>ROUND(F103+F104,2)</f>
        <v>84167.75</v>
      </c>
      <c r="G102" s="71">
        <f>ROUND(G103+G104,2)</f>
        <v>2.25</v>
      </c>
    </row>
    <row r="103" spans="1:9" ht="31.5" x14ac:dyDescent="0.25">
      <c r="A103" s="51" t="s">
        <v>269</v>
      </c>
      <c r="B103" s="52" t="s">
        <v>270</v>
      </c>
      <c r="C103" s="44"/>
      <c r="D103" s="44"/>
      <c r="E103" s="44"/>
      <c r="F103" s="44"/>
      <c r="G103" s="71">
        <f>ROUND(E103-F103,2)</f>
        <v>0</v>
      </c>
    </row>
    <row r="104" spans="1:9" ht="31.5" x14ac:dyDescent="0.25">
      <c r="A104" s="51" t="s">
        <v>271</v>
      </c>
      <c r="B104" s="52" t="s">
        <v>272</v>
      </c>
      <c r="C104" s="44">
        <v>84174</v>
      </c>
      <c r="D104" s="44">
        <v>84170</v>
      </c>
      <c r="E104" s="44">
        <v>84170</v>
      </c>
      <c r="F104" s="44">
        <v>84167.75</v>
      </c>
      <c r="G104" s="71">
        <f>ROUND(E104-F104,2)</f>
        <v>2.25</v>
      </c>
    </row>
    <row r="105" spans="1:9" ht="31.5" x14ac:dyDescent="0.25">
      <c r="A105" s="106" t="s">
        <v>273</v>
      </c>
      <c r="B105" s="107">
        <v>347</v>
      </c>
      <c r="C105" s="108"/>
      <c r="D105" s="108"/>
      <c r="E105" s="108"/>
      <c r="F105" s="108"/>
      <c r="G105" s="109">
        <f>ROUND(E105-F105,2)</f>
        <v>0</v>
      </c>
    </row>
    <row r="106" spans="1:9" ht="48" thickBot="1" x14ac:dyDescent="0.3">
      <c r="A106" s="106" t="s">
        <v>274</v>
      </c>
      <c r="B106" s="107">
        <v>349</v>
      </c>
      <c r="C106" s="108"/>
      <c r="D106" s="108"/>
      <c r="E106" s="108"/>
      <c r="F106" s="108"/>
      <c r="G106" s="109">
        <f>ROUND(E106-F106,2)</f>
        <v>0</v>
      </c>
    </row>
    <row r="107" spans="1:9" ht="15.75" thickBot="1" x14ac:dyDescent="0.3">
      <c r="A107" s="127"/>
      <c r="B107" s="128"/>
      <c r="C107" s="129"/>
      <c r="D107" s="129"/>
      <c r="E107" s="129"/>
      <c r="F107" s="129"/>
      <c r="G107" s="130"/>
    </row>
    <row r="113" spans="1:7" ht="47.25" x14ac:dyDescent="0.25">
      <c r="A113" s="114" t="s">
        <v>275</v>
      </c>
      <c r="B113" s="115"/>
      <c r="C113" s="116" t="s">
        <v>276</v>
      </c>
      <c r="D113" s="116"/>
      <c r="E113" s="117"/>
      <c r="F113" s="118"/>
    </row>
    <row r="114" spans="1:7" ht="45" x14ac:dyDescent="0.25">
      <c r="A114" s="119" t="s">
        <v>277</v>
      </c>
      <c r="B114" s="115"/>
      <c r="D114" s="119" t="s">
        <v>277</v>
      </c>
      <c r="E114" s="119"/>
    </row>
    <row r="115" spans="1:7" x14ac:dyDescent="0.25">
      <c r="A115" s="119"/>
      <c r="B115" s="115"/>
      <c r="C115" s="115"/>
      <c r="F115" s="119"/>
      <c r="G115" s="119"/>
    </row>
    <row r="116" spans="1:7" x14ac:dyDescent="0.25">
      <c r="A116" t="s">
        <v>278</v>
      </c>
      <c r="B116" s="115"/>
      <c r="C116" s="115"/>
      <c r="F116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6"/>
  <sheetViews>
    <sheetView topLeftCell="A4" workbookViewId="0">
      <selection activeCell="J6" sqref="J6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298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293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2219107.17</v>
      </c>
      <c r="D17" s="35">
        <f>ROUND(D18+D24+D73+D81+D90,2)</f>
        <v>1420650</v>
      </c>
      <c r="E17" s="35">
        <f>ROUND(E18+E24+E73+E81+E90,2)</f>
        <v>1420957.17</v>
      </c>
      <c r="F17" s="35">
        <f>ROUND(F18+F24+F73+F81+F90,2)</f>
        <v>1412272.33</v>
      </c>
      <c r="G17" s="35">
        <f>ROUND(G18+G24+G73+G81+G90,2)</f>
        <v>8684.84</v>
      </c>
      <c r="H17" s="36">
        <f>ROUND(H18+H24+H73+H78+H87,2)</f>
        <v>1403587.49</v>
      </c>
      <c r="I17" s="37">
        <f>D17-F17</f>
        <v>8377.6699999999255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0</v>
      </c>
      <c r="D18" s="40">
        <f t="shared" si="0"/>
        <v>0</v>
      </c>
      <c r="E18" s="40">
        <f t="shared" si="0"/>
        <v>0</v>
      </c>
      <c r="F18" s="40">
        <f t="shared" si="0"/>
        <v>0</v>
      </c>
      <c r="G18" s="40">
        <f t="shared" si="0"/>
        <v>0</v>
      </c>
      <c r="H18" s="41">
        <f t="shared" si="0"/>
        <v>0</v>
      </c>
      <c r="I18" s="37">
        <f>D18-F18</f>
        <v>0</v>
      </c>
    </row>
    <row r="19" spans="1:9" s="15" customFormat="1" ht="15.75" x14ac:dyDescent="0.25">
      <c r="A19" s="42" t="s">
        <v>27</v>
      </c>
      <c r="B19" s="43">
        <v>211</v>
      </c>
      <c r="C19" s="44"/>
      <c r="D19" s="44"/>
      <c r="E19" s="44"/>
      <c r="F19" s="44"/>
      <c r="G19" s="45">
        <f>ROUND(E19-F19,2)</f>
        <v>0</v>
      </c>
      <c r="H19" s="46">
        <f>ROUND(F19-G19,2)</f>
        <v>0</v>
      </c>
      <c r="I19" s="37">
        <f>D19-F19</f>
        <v>0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/>
      <c r="D23" s="53"/>
      <c r="E23" s="53"/>
      <c r="F23" s="53"/>
      <c r="G23" s="54">
        <f>ROUND(E23-F23,2)</f>
        <v>0</v>
      </c>
      <c r="H23" s="46">
        <f>ROUND(F23-G23,2)</f>
        <v>0</v>
      </c>
      <c r="I23" s="37">
        <f t="shared" ref="I23:I32" si="2">D23-F23</f>
        <v>0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0</v>
      </c>
      <c r="D24" s="49">
        <f t="shared" si="3"/>
        <v>0</v>
      </c>
      <c r="E24" s="49">
        <f t="shared" si="3"/>
        <v>0</v>
      </c>
      <c r="F24" s="49">
        <f t="shared" si="3"/>
        <v>0</v>
      </c>
      <c r="G24" s="49">
        <f t="shared" si="3"/>
        <v>0</v>
      </c>
      <c r="H24" s="50">
        <f t="shared" si="3"/>
        <v>0</v>
      </c>
      <c r="I24" s="37">
        <f t="shared" si="2"/>
        <v>0</v>
      </c>
    </row>
    <row r="25" spans="1:9" ht="15.75" x14ac:dyDescent="0.25">
      <c r="A25" s="42" t="s">
        <v>196</v>
      </c>
      <c r="B25" s="43">
        <v>221</v>
      </c>
      <c r="C25" s="53"/>
      <c r="D25" s="53"/>
      <c r="E25" s="53"/>
      <c r="F25" s="53"/>
      <c r="G25" s="54">
        <f>ROUND(E25-F25,2)</f>
        <v>0</v>
      </c>
      <c r="H25" s="46">
        <f>ROUND(F25-G25,2)</f>
        <v>0</v>
      </c>
      <c r="I25" s="37">
        <f t="shared" si="2"/>
        <v>0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0</v>
      </c>
      <c r="D27" s="49">
        <f t="shared" si="4"/>
        <v>0</v>
      </c>
      <c r="E27" s="49">
        <f t="shared" si="4"/>
        <v>0</v>
      </c>
      <c r="F27" s="49">
        <f t="shared" si="4"/>
        <v>0</v>
      </c>
      <c r="G27" s="56">
        <f t="shared" si="4"/>
        <v>0</v>
      </c>
      <c r="H27" s="50">
        <f t="shared" si="4"/>
        <v>0</v>
      </c>
      <c r="I27" s="37">
        <f t="shared" si="2"/>
        <v>0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0</v>
      </c>
      <c r="D28" s="59">
        <f t="shared" si="5"/>
        <v>0</v>
      </c>
      <c r="E28" s="59">
        <f t="shared" si="5"/>
        <v>0</v>
      </c>
      <c r="F28" s="59">
        <f t="shared" si="5"/>
        <v>0</v>
      </c>
      <c r="G28" s="60">
        <f t="shared" si="5"/>
        <v>0</v>
      </c>
      <c r="H28" s="61">
        <f t="shared" si="5"/>
        <v>0</v>
      </c>
      <c r="I28" s="37">
        <f t="shared" si="2"/>
        <v>0</v>
      </c>
    </row>
    <row r="29" spans="1:9" ht="15.75" x14ac:dyDescent="0.25">
      <c r="A29" s="51" t="s">
        <v>51</v>
      </c>
      <c r="B29" s="52" t="s">
        <v>198</v>
      </c>
      <c r="C29" s="53"/>
      <c r="D29" s="53"/>
      <c r="E29" s="53"/>
      <c r="F29" s="53"/>
      <c r="G29" s="54">
        <f>ROUND(E29-F29,2)</f>
        <v>0</v>
      </c>
      <c r="H29" s="46">
        <f>ROUND(F29-G29,2)</f>
        <v>0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/>
      <c r="D31" s="53"/>
      <c r="E31" s="53"/>
      <c r="F31" s="53"/>
      <c r="G31" s="54">
        <f>ROUND(E31-F31,2)</f>
        <v>0</v>
      </c>
      <c r="H31" s="46">
        <f>ROUND(F31-G31,2)</f>
        <v>0</v>
      </c>
      <c r="I31" s="37">
        <f t="shared" si="2"/>
        <v>0</v>
      </c>
    </row>
    <row r="32" spans="1:9" ht="31.5" x14ac:dyDescent="0.25">
      <c r="A32" s="51" t="s">
        <v>202</v>
      </c>
      <c r="B32" s="52" t="s">
        <v>203</v>
      </c>
      <c r="C32" s="53"/>
      <c r="D32" s="53"/>
      <c r="E32" s="53"/>
      <c r="F32" s="53"/>
      <c r="G32" s="54">
        <f>ROUND(E32-F32,2)</f>
        <v>0</v>
      </c>
      <c r="H32" s="46">
        <f>ROUND(F32-G32,2)</f>
        <v>0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/>
      <c r="D33" s="53"/>
      <c r="E33" s="53"/>
      <c r="F33" s="53"/>
      <c r="G33" s="54">
        <f>ROUND(E33-F33,2)</f>
        <v>0</v>
      </c>
      <c r="H33" s="46">
        <f>ROUND(F33-G33,2)</f>
        <v>0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0</v>
      </c>
      <c r="D35" s="49">
        <f t="shared" si="7"/>
        <v>0</v>
      </c>
      <c r="E35" s="49">
        <f t="shared" si="7"/>
        <v>0</v>
      </c>
      <c r="F35" s="49">
        <f t="shared" si="7"/>
        <v>0</v>
      </c>
      <c r="G35" s="56">
        <f t="shared" si="7"/>
        <v>0</v>
      </c>
      <c r="H35" s="50">
        <f t="shared" si="7"/>
        <v>0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/>
      <c r="D36" s="44"/>
      <c r="E36" s="44"/>
      <c r="F36" s="44"/>
      <c r="G36" s="45">
        <f>ROUND(E36-F36,2)</f>
        <v>0</v>
      </c>
      <c r="H36" s="46">
        <f>ROUND(F36-G36,2)</f>
        <v>0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0</v>
      </c>
      <c r="D37" s="59">
        <f t="shared" si="8"/>
        <v>0</v>
      </c>
      <c r="E37" s="59">
        <f t="shared" si="8"/>
        <v>0</v>
      </c>
      <c r="F37" s="59">
        <f t="shared" si="8"/>
        <v>0</v>
      </c>
      <c r="G37" s="60">
        <f t="shared" si="8"/>
        <v>0</v>
      </c>
      <c r="H37" s="61">
        <f t="shared" si="8"/>
        <v>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/>
      <c r="D42" s="53"/>
      <c r="E42" s="53"/>
      <c r="F42" s="53"/>
      <c r="G42" s="68">
        <f t="shared" si="9"/>
        <v>0</v>
      </c>
      <c r="H42" s="46">
        <f t="shared" si="9"/>
        <v>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0</v>
      </c>
      <c r="D45" s="59">
        <f t="shared" si="10"/>
        <v>0</v>
      </c>
      <c r="E45" s="59">
        <f t="shared" si="10"/>
        <v>0</v>
      </c>
      <c r="F45" s="59">
        <f t="shared" si="10"/>
        <v>0</v>
      </c>
      <c r="G45" s="60">
        <f t="shared" si="10"/>
        <v>0</v>
      </c>
      <c r="H45" s="61">
        <f t="shared" si="10"/>
        <v>0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/>
      <c r="D46" s="44"/>
      <c r="E46" s="44"/>
      <c r="F46" s="44"/>
      <c r="G46" s="71">
        <f t="shared" ref="G46:H52" si="11">ROUND(E46-F46,2)</f>
        <v>0</v>
      </c>
      <c r="H46" s="46">
        <f t="shared" si="11"/>
        <v>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/>
      <c r="D49" s="44"/>
      <c r="E49" s="44"/>
      <c r="F49" s="44"/>
      <c r="G49" s="71">
        <f t="shared" si="11"/>
        <v>0</v>
      </c>
      <c r="H49" s="46">
        <f t="shared" si="11"/>
        <v>0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0</v>
      </c>
      <c r="D53" s="73">
        <f>ROUND(D54+D56+D57+D58+D59+D60+D68+D69,2)</f>
        <v>0</v>
      </c>
      <c r="E53" s="73">
        <f>ROUND(E54+E56+E57+E58+E59+E60+E68+E69,2)</f>
        <v>0</v>
      </c>
      <c r="F53" s="73">
        <f>ROUND(F54+F56+F57+F58+F59+F60+F68+F69,2)</f>
        <v>0</v>
      </c>
      <c r="G53" s="74">
        <f>ROUND(G54+G56+G57+G58+G59+G60+G68+G69,2)</f>
        <v>0</v>
      </c>
      <c r="H53" s="75">
        <f>ROUND(H54++H56+H57+H58+H59+H60+H68+H69,2)</f>
        <v>0</v>
      </c>
      <c r="I53" s="37">
        <f t="shared" si="6"/>
        <v>0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/>
      <c r="D57" s="53"/>
      <c r="E57" s="53"/>
      <c r="F57" s="53"/>
      <c r="G57" s="54">
        <f t="shared" si="13"/>
        <v>0</v>
      </c>
      <c r="H57" s="46">
        <f t="shared" si="13"/>
        <v>0</v>
      </c>
      <c r="I57" s="37">
        <f t="shared" si="6"/>
        <v>0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/>
      <c r="D59" s="53"/>
      <c r="E59" s="53"/>
      <c r="F59" s="53"/>
      <c r="G59" s="54">
        <f t="shared" si="13"/>
        <v>0</v>
      </c>
      <c r="H59" s="46">
        <f t="shared" si="13"/>
        <v>0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0</v>
      </c>
      <c r="D60" s="59">
        <f t="shared" si="14"/>
        <v>0</v>
      </c>
      <c r="E60" s="59">
        <f t="shared" si="14"/>
        <v>0</v>
      </c>
      <c r="F60" s="59">
        <f t="shared" si="14"/>
        <v>0</v>
      </c>
      <c r="G60" s="60">
        <f t="shared" si="14"/>
        <v>0</v>
      </c>
      <c r="H60" s="61">
        <f t="shared" si="14"/>
        <v>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/>
      <c r="D62" s="53"/>
      <c r="E62" s="53"/>
      <c r="F62" s="53"/>
      <c r="G62" s="68">
        <f t="shared" si="15"/>
        <v>0</v>
      </c>
      <c r="H62" s="46">
        <f t="shared" si="15"/>
        <v>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/>
      <c r="D66" s="53"/>
      <c r="E66" s="53"/>
      <c r="F66" s="53"/>
      <c r="G66" s="68">
        <f t="shared" si="15"/>
        <v>0</v>
      </c>
      <c r="H66" s="46">
        <f t="shared" si="15"/>
        <v>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/>
      <c r="D67" s="53"/>
      <c r="E67" s="53"/>
      <c r="F67" s="53"/>
      <c r="G67" s="68">
        <f t="shared" si="15"/>
        <v>0</v>
      </c>
      <c r="H67" s="46">
        <f t="shared" si="15"/>
        <v>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0</v>
      </c>
      <c r="D73" s="89">
        <f>ROUND(D74+D75+D76,2)</f>
        <v>0</v>
      </c>
      <c r="E73" s="89">
        <f>ROUND(E74+E75+E76,2)</f>
        <v>0</v>
      </c>
      <c r="F73" s="89">
        <f>ROUND(F74+F75+F76,2)</f>
        <v>0</v>
      </c>
      <c r="G73" s="89">
        <f>ROUND(G74+G75+G76,2)</f>
        <v>0</v>
      </c>
      <c r="H73" s="89">
        <f>ROUND(H74+H75+H76+H77,2)</f>
        <v>0</v>
      </c>
      <c r="I73" s="37">
        <f t="shared" si="16"/>
        <v>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0</v>
      </c>
      <c r="D76" s="50">
        <f>ROUND(D77+D78+D79+D80,2)</f>
        <v>0</v>
      </c>
      <c r="E76" s="50">
        <f>ROUND(E77+E78+E79+E80,2)</f>
        <v>0</v>
      </c>
      <c r="F76" s="50">
        <f>ROUND(F77+F78+F79+F80,2)</f>
        <v>0</v>
      </c>
      <c r="G76" s="71">
        <f>ROUND(E76-F76,2)</f>
        <v>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/>
      <c r="D77" s="93"/>
      <c r="E77" s="93"/>
      <c r="F77" s="93"/>
      <c r="G77" s="71">
        <f>ROUND(E77-F77,2)</f>
        <v>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/>
      <c r="D78" s="93"/>
      <c r="E78" s="93"/>
      <c r="F78" s="93"/>
      <c r="G78" s="71">
        <f>ROUND(E78-F78,2)</f>
        <v>0</v>
      </c>
      <c r="H78" s="50">
        <f>ROUND(H79+H80+H81+H82+H83+H84+H85+H86,2)</f>
        <v>303.87</v>
      </c>
      <c r="I78" s="37">
        <f t="shared" ref="I78:I87" si="17">D81-F81</f>
        <v>-305.52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0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303.87</v>
      </c>
      <c r="I80" s="37">
        <f t="shared" si="17"/>
        <v>-305.52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307.17</v>
      </c>
      <c r="D81" s="50">
        <f>ROUND(D82+D83+D84+D85+D86+D87+D88+D89,2)</f>
        <v>0</v>
      </c>
      <c r="E81" s="50">
        <f>ROUND(E82+E83+E84+E85+E86+E87+E88+E89,2)</f>
        <v>307.17</v>
      </c>
      <c r="F81" s="50">
        <f>ROUND(F82+F83+F84+F85+F86+F87+F88+F89,2)</f>
        <v>305.52</v>
      </c>
      <c r="G81" s="56">
        <f>ROUND(G82+G83+G84+G85+G86+G87+G88+G89,2)</f>
        <v>1.65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/>
      <c r="D82" s="44"/>
      <c r="E82" s="44"/>
      <c r="F82" s="44"/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>
        <v>307.17</v>
      </c>
      <c r="D83" s="53"/>
      <c r="E83" s="53">
        <v>307.17</v>
      </c>
      <c r="F83" s="53">
        <v>305.52</v>
      </c>
      <c r="G83" s="68">
        <f t="shared" si="19"/>
        <v>1.65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/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1403283.62</v>
      </c>
      <c r="I87" s="37">
        <f t="shared" si="17"/>
        <v>8683.1899999999441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2218800</v>
      </c>
      <c r="D90" s="49">
        <f>ROUND(D91+D94,2)</f>
        <v>1420650</v>
      </c>
      <c r="E90" s="49">
        <f>ROUND(E91+E94,2)</f>
        <v>1420650</v>
      </c>
      <c r="F90" s="49">
        <f>ROUND(F91+F94,2)</f>
        <v>1411966.81</v>
      </c>
      <c r="G90" s="56">
        <f>ROUND(G91+G94,2)</f>
        <v>8683.19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1403283.62</v>
      </c>
      <c r="I91" s="37">
        <f>D94-F94</f>
        <v>8683.1899999999441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1403283.62</v>
      </c>
      <c r="I93" s="37">
        <f>D96-F96</f>
        <v>8683.1899999999441</v>
      </c>
    </row>
    <row r="94" spans="1:9" ht="31.5" x14ac:dyDescent="0.25">
      <c r="A94" s="66" t="s">
        <v>159</v>
      </c>
      <c r="B94" s="67">
        <v>340</v>
      </c>
      <c r="C94" s="49">
        <f>ROUND(C95+C96+C99+C100+C101+C102+C106+C105,2)</f>
        <v>2218800</v>
      </c>
      <c r="D94" s="49">
        <f>ROUND(D95+D96+D99+D100+D101+D102+D106+D105,2)</f>
        <v>1420650</v>
      </c>
      <c r="E94" s="49">
        <f>ROUND(E95+E96+E99+E100+E101+E102+E106+E105,2)</f>
        <v>1420650</v>
      </c>
      <c r="F94" s="49">
        <f>ROUND(F95+F96+F99+F100+F101+F102+F106+F105,2)</f>
        <v>1411966.81</v>
      </c>
      <c r="G94" s="56">
        <f>ROUND(G95+G96+G99+G100+G101+G102+G106+G105,2)</f>
        <v>8683.19</v>
      </c>
      <c r="H94" s="46">
        <f>ROUND(F99-G99,2)</f>
        <v>0</v>
      </c>
      <c r="I94" s="37">
        <f>D99-F99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 t="shared" ref="G95:G101" si="20">ROUND(E95-F95,2)</f>
        <v>0</v>
      </c>
      <c r="H95" s="46">
        <f>ROUND(F100-G100,2)</f>
        <v>0</v>
      </c>
      <c r="I95" s="37">
        <f>D100-F100</f>
        <v>0</v>
      </c>
    </row>
    <row r="96" spans="1:9" ht="15.75" x14ac:dyDescent="0.25">
      <c r="A96" s="122" t="s">
        <v>164</v>
      </c>
      <c r="B96" s="123">
        <v>342</v>
      </c>
      <c r="C96" s="124">
        <f>SUM(C97+C98)</f>
        <v>2218800</v>
      </c>
      <c r="D96" s="124">
        <f>SUM(D97+D98)</f>
        <v>1420650</v>
      </c>
      <c r="E96" s="124">
        <f>SUM(E97+E98)</f>
        <v>1420650</v>
      </c>
      <c r="F96" s="124">
        <f>SUM(F97+F98)</f>
        <v>1411966.81</v>
      </c>
      <c r="G96" s="125">
        <f t="shared" si="20"/>
        <v>8683.19</v>
      </c>
      <c r="H96" s="46">
        <f>ROUND(F101-G101,2)</f>
        <v>0</v>
      </c>
      <c r="I96" s="37">
        <f>D101-F101</f>
        <v>0</v>
      </c>
    </row>
    <row r="97" spans="1:9" ht="15.75" x14ac:dyDescent="0.25">
      <c r="A97" s="51" t="s">
        <v>285</v>
      </c>
      <c r="B97" s="52" t="s">
        <v>286</v>
      </c>
      <c r="C97" s="126">
        <v>2218800</v>
      </c>
      <c r="D97" s="126">
        <v>1420650</v>
      </c>
      <c r="E97" s="126">
        <v>1420650</v>
      </c>
      <c r="F97" s="126">
        <v>1411966.81</v>
      </c>
      <c r="G97" s="94">
        <f t="shared" si="20"/>
        <v>8683.19</v>
      </c>
      <c r="H97" s="103">
        <f>ROUND(H98+H99,2)</f>
        <v>0</v>
      </c>
      <c r="I97" s="37">
        <f>D102-F102</f>
        <v>0</v>
      </c>
    </row>
    <row r="98" spans="1:9" ht="15.75" x14ac:dyDescent="0.25">
      <c r="A98" s="51" t="s">
        <v>287</v>
      </c>
      <c r="B98" s="52" t="s">
        <v>288</v>
      </c>
      <c r="C98" s="126"/>
      <c r="D98" s="126"/>
      <c r="E98" s="126"/>
      <c r="F98" s="126"/>
      <c r="G98" s="94">
        <f t="shared" si="20"/>
        <v>0</v>
      </c>
      <c r="H98" s="46">
        <f>ROUND(F103-G103,2)</f>
        <v>0</v>
      </c>
      <c r="I98" s="37"/>
    </row>
    <row r="99" spans="1:9" ht="15.75" x14ac:dyDescent="0.25">
      <c r="A99" s="51" t="s">
        <v>166</v>
      </c>
      <c r="B99" s="52">
        <v>343</v>
      </c>
      <c r="C99" s="53"/>
      <c r="D99" s="53"/>
      <c r="E99" s="53"/>
      <c r="F99" s="53"/>
      <c r="G99" s="94">
        <f t="shared" si="20"/>
        <v>0</v>
      </c>
      <c r="H99" s="46">
        <f>ROUND(F104-G104,2)</f>
        <v>0</v>
      </c>
      <c r="I99" s="37">
        <f>D104-F104</f>
        <v>0</v>
      </c>
    </row>
    <row r="100" spans="1:9" ht="15.75" x14ac:dyDescent="0.25">
      <c r="A100" s="51" t="s">
        <v>168</v>
      </c>
      <c r="B100" s="52">
        <v>344</v>
      </c>
      <c r="C100" s="53"/>
      <c r="D100" s="53"/>
      <c r="E100" s="53"/>
      <c r="F100" s="53"/>
      <c r="G100" s="94">
        <f t="shared" si="20"/>
        <v>0</v>
      </c>
      <c r="H100" s="46">
        <f>ROUND(F105-G105,2)</f>
        <v>0</v>
      </c>
      <c r="I100" s="37"/>
    </row>
    <row r="101" spans="1:9" ht="15.75" x14ac:dyDescent="0.25">
      <c r="A101" s="51" t="s">
        <v>170</v>
      </c>
      <c r="B101" s="52">
        <v>345</v>
      </c>
      <c r="C101" s="53"/>
      <c r="D101" s="53"/>
      <c r="E101" s="53"/>
      <c r="F101" s="53"/>
      <c r="G101" s="94">
        <f t="shared" si="20"/>
        <v>0</v>
      </c>
      <c r="H101" s="46">
        <f>ROUND(F106-G106,2)</f>
        <v>0</v>
      </c>
      <c r="I101" s="37">
        <f>D106-F106</f>
        <v>0</v>
      </c>
    </row>
    <row r="102" spans="1:9" ht="15.75" x14ac:dyDescent="0.25">
      <c r="A102" s="104" t="s">
        <v>172</v>
      </c>
      <c r="B102" s="105">
        <v>346</v>
      </c>
      <c r="C102" s="103">
        <f>ROUND(C103+C104,2)</f>
        <v>0</v>
      </c>
      <c r="D102" s="103">
        <f>ROUND(D103+D104,2)</f>
        <v>0</v>
      </c>
      <c r="E102" s="103">
        <f>ROUND(E103+E104,2)</f>
        <v>0</v>
      </c>
      <c r="F102" s="103">
        <f>ROUND(F103+F104,2)</f>
        <v>0</v>
      </c>
      <c r="G102" s="71">
        <f>ROUND(G103+G104,2)</f>
        <v>0</v>
      </c>
    </row>
    <row r="103" spans="1:9" ht="31.5" x14ac:dyDescent="0.25">
      <c r="A103" s="51" t="s">
        <v>269</v>
      </c>
      <c r="B103" s="52" t="s">
        <v>270</v>
      </c>
      <c r="C103" s="44"/>
      <c r="D103" s="44"/>
      <c r="E103" s="44"/>
      <c r="F103" s="44"/>
      <c r="G103" s="71">
        <f>ROUND(E103-F103,2)</f>
        <v>0</v>
      </c>
    </row>
    <row r="104" spans="1:9" ht="31.5" x14ac:dyDescent="0.25">
      <c r="A104" s="51" t="s">
        <v>271</v>
      </c>
      <c r="B104" s="52" t="s">
        <v>272</v>
      </c>
      <c r="C104" s="44"/>
      <c r="D104" s="44"/>
      <c r="E104" s="44"/>
      <c r="F104" s="44"/>
      <c r="G104" s="71">
        <f>ROUND(E104-F104,2)</f>
        <v>0</v>
      </c>
    </row>
    <row r="105" spans="1:9" ht="31.5" x14ac:dyDescent="0.25">
      <c r="A105" s="106" t="s">
        <v>273</v>
      </c>
      <c r="B105" s="107">
        <v>347</v>
      </c>
      <c r="C105" s="108"/>
      <c r="D105" s="108"/>
      <c r="E105" s="108"/>
      <c r="F105" s="108"/>
      <c r="G105" s="109">
        <f>ROUND(E105-F105,2)</f>
        <v>0</v>
      </c>
    </row>
    <row r="106" spans="1:9" ht="48" thickBot="1" x14ac:dyDescent="0.3">
      <c r="A106" s="106" t="s">
        <v>274</v>
      </c>
      <c r="B106" s="107">
        <v>349</v>
      </c>
      <c r="C106" s="108"/>
      <c r="D106" s="108"/>
      <c r="E106" s="108"/>
      <c r="F106" s="108"/>
      <c r="G106" s="109">
        <f>ROUND(E106-F106,2)</f>
        <v>0</v>
      </c>
    </row>
    <row r="107" spans="1:9" ht="15.75" thickBot="1" x14ac:dyDescent="0.3">
      <c r="A107" s="127"/>
      <c r="B107" s="128"/>
      <c r="C107" s="129"/>
      <c r="D107" s="129"/>
      <c r="E107" s="129"/>
      <c r="F107" s="129"/>
      <c r="G107" s="130">
        <v>0</v>
      </c>
    </row>
    <row r="113" spans="1:7" ht="47.25" x14ac:dyDescent="0.25">
      <c r="A113" s="114" t="s">
        <v>275</v>
      </c>
      <c r="B113" s="115"/>
      <c r="C113" s="116" t="s">
        <v>276</v>
      </c>
      <c r="D113" s="116"/>
      <c r="E113" s="117"/>
      <c r="F113" s="118"/>
    </row>
    <row r="114" spans="1:7" ht="45" x14ac:dyDescent="0.25">
      <c r="A114" s="119" t="s">
        <v>277</v>
      </c>
      <c r="B114" s="115"/>
      <c r="D114" s="119" t="s">
        <v>277</v>
      </c>
      <c r="E114" s="119"/>
    </row>
    <row r="115" spans="1:7" x14ac:dyDescent="0.25">
      <c r="A115" s="119"/>
      <c r="B115" s="115"/>
      <c r="C115" s="115"/>
      <c r="F115" s="119"/>
      <c r="G115" s="119"/>
    </row>
    <row r="116" spans="1:7" x14ac:dyDescent="0.25">
      <c r="A116" t="s">
        <v>278</v>
      </c>
      <c r="B116" s="115"/>
      <c r="C116" s="115"/>
      <c r="F116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7" workbookViewId="0">
      <selection activeCell="A11" sqref="A11"/>
    </sheetView>
  </sheetViews>
  <sheetFormatPr defaultRowHeight="15" x14ac:dyDescent="0.25"/>
  <cols>
    <col min="1" max="1" width="60.5703125" style="1" customWidth="1"/>
    <col min="2" max="2" width="14.140625" style="2" customWidth="1"/>
    <col min="3" max="3" width="20.28515625" customWidth="1"/>
    <col min="4" max="4" width="16" hidden="1" customWidth="1"/>
    <col min="5" max="5" width="20.28515625" customWidth="1"/>
    <col min="6" max="6" width="20.7109375" customWidth="1"/>
    <col min="7" max="7" width="20.5703125" customWidth="1"/>
  </cols>
  <sheetData>
    <row r="1" spans="1:7" hidden="1" x14ac:dyDescent="0.25"/>
    <row r="2" spans="1:7" hidden="1" x14ac:dyDescent="0.25"/>
    <row r="3" spans="1:7" hidden="1" x14ac:dyDescent="0.25"/>
    <row r="4" spans="1:7" hidden="1" x14ac:dyDescent="0.25"/>
    <row r="5" spans="1:7" hidden="1" x14ac:dyDescent="0.25"/>
    <row r="6" spans="1:7" hidden="1" x14ac:dyDescent="0.25"/>
    <row r="7" spans="1:7" ht="44.25" customHeight="1" x14ac:dyDescent="0.25">
      <c r="A7" s="131" t="s">
        <v>0</v>
      </c>
      <c r="B7" s="131"/>
      <c r="C7" s="131"/>
      <c r="D7" s="131"/>
      <c r="E7" s="131"/>
      <c r="F7" s="131"/>
      <c r="G7" s="131"/>
    </row>
    <row r="8" spans="1:7" x14ac:dyDescent="0.25">
      <c r="B8" s="2" t="s">
        <v>1</v>
      </c>
      <c r="C8" t="s">
        <v>178</v>
      </c>
    </row>
    <row r="9" spans="1:7" x14ac:dyDescent="0.25">
      <c r="G9" s="3" t="s">
        <v>3</v>
      </c>
    </row>
    <row r="10" spans="1:7" ht="45" customHeight="1" x14ac:dyDescent="0.25">
      <c r="A10" s="1" t="s">
        <v>4</v>
      </c>
      <c r="C10" s="134" t="s">
        <v>5</v>
      </c>
      <c r="D10" s="134"/>
      <c r="E10" s="134"/>
      <c r="F10" t="s">
        <v>6</v>
      </c>
      <c r="G10" s="3">
        <v>503010</v>
      </c>
    </row>
    <row r="11" spans="1:7" x14ac:dyDescent="0.25">
      <c r="A11" s="1" t="s">
        <v>8</v>
      </c>
      <c r="F11" t="s">
        <v>9</v>
      </c>
      <c r="G11" s="4"/>
    </row>
    <row r="12" spans="1:7" x14ac:dyDescent="0.25">
      <c r="A12" s="1" t="s">
        <v>11</v>
      </c>
      <c r="F12" t="s">
        <v>12</v>
      </c>
      <c r="G12" s="4"/>
    </row>
    <row r="13" spans="1:7" x14ac:dyDescent="0.25">
      <c r="A13" s="1" t="s">
        <v>13</v>
      </c>
      <c r="C13" s="135"/>
      <c r="D13" s="135"/>
      <c r="E13" s="135"/>
      <c r="F13" t="s">
        <v>14</v>
      </c>
      <c r="G13" s="4"/>
    </row>
    <row r="14" spans="1:7" ht="15.75" thickBot="1" x14ac:dyDescent="0.3">
      <c r="G14" s="3">
        <v>383</v>
      </c>
    </row>
    <row r="15" spans="1:7" ht="55.5" customHeight="1" thickBot="1" x14ac:dyDescent="0.3">
      <c r="A15" s="5" t="s">
        <v>15</v>
      </c>
      <c r="B15" s="6" t="s">
        <v>16</v>
      </c>
      <c r="C15" s="6" t="s">
        <v>179</v>
      </c>
      <c r="D15" s="6" t="s">
        <v>18</v>
      </c>
      <c r="E15" s="7" t="s">
        <v>180</v>
      </c>
      <c r="F15" s="6" t="s">
        <v>20</v>
      </c>
      <c r="G15" s="8" t="s">
        <v>21</v>
      </c>
    </row>
    <row r="16" spans="1:7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9" t="s">
        <v>181</v>
      </c>
      <c r="F16" s="9" t="s">
        <v>182</v>
      </c>
      <c r="G16" s="11" t="s">
        <v>183</v>
      </c>
    </row>
    <row r="17" spans="1:7" s="15" customFormat="1" x14ac:dyDescent="0.25">
      <c r="A17" s="12" t="s">
        <v>23</v>
      </c>
      <c r="B17" s="13"/>
      <c r="C17" s="14">
        <f>C19+C27+C71+C74+C78+C83</f>
        <v>0</v>
      </c>
      <c r="D17" s="14">
        <f>D19+D27+D71+D74+D78+D83</f>
        <v>104560</v>
      </c>
      <c r="E17" s="14">
        <f>E19+E27+E71+E74+E78+E83</f>
        <v>104560</v>
      </c>
      <c r="F17" s="14">
        <f>F19+F27+F71+F74+F78+F83</f>
        <v>103873.01</v>
      </c>
      <c r="G17" s="14">
        <f>ROUND(E17-F17,2)</f>
        <v>686.99</v>
      </c>
    </row>
    <row r="18" spans="1:7" x14ac:dyDescent="0.25">
      <c r="A18" s="16" t="s">
        <v>24</v>
      </c>
      <c r="B18" s="17"/>
      <c r="C18" s="18"/>
      <c r="D18" s="18"/>
      <c r="E18" s="18"/>
      <c r="F18" s="18"/>
      <c r="G18" s="14"/>
    </row>
    <row r="19" spans="1:7" s="15" customFormat="1" ht="24" customHeight="1" x14ac:dyDescent="0.25">
      <c r="A19" s="19" t="s">
        <v>25</v>
      </c>
      <c r="B19" s="20" t="s">
        <v>26</v>
      </c>
      <c r="C19" s="21">
        <f>C20+C21+C26+C23</f>
        <v>0</v>
      </c>
      <c r="D19" s="21">
        <f>D20+D21+D26</f>
        <v>0</v>
      </c>
      <c r="E19" s="21">
        <f>E20+E21+E26+E23</f>
        <v>0</v>
      </c>
      <c r="F19" s="21">
        <f>F20+F21+F26+F23</f>
        <v>0</v>
      </c>
      <c r="G19" s="14">
        <f t="shared" ref="G19:G82" si="0">ROUND(E19-F19,2)</f>
        <v>0</v>
      </c>
    </row>
    <row r="20" spans="1:7" x14ac:dyDescent="0.25">
      <c r="A20" s="22" t="s">
        <v>27</v>
      </c>
      <c r="B20" s="17" t="s">
        <v>28</v>
      </c>
      <c r="C20" s="18"/>
      <c r="D20" s="18"/>
      <c r="E20" s="18"/>
      <c r="F20" s="18"/>
      <c r="G20" s="14">
        <f t="shared" si="0"/>
        <v>0</v>
      </c>
    </row>
    <row r="21" spans="1:7" s="15" customFormat="1" x14ac:dyDescent="0.25">
      <c r="A21" s="19" t="s">
        <v>29</v>
      </c>
      <c r="B21" s="20" t="s">
        <v>30</v>
      </c>
      <c r="C21" s="21">
        <f>C22</f>
        <v>0</v>
      </c>
      <c r="D21" s="21">
        <f>D22+D23+D24+D25</f>
        <v>0</v>
      </c>
      <c r="E21" s="21">
        <f>E22</f>
        <v>0</v>
      </c>
      <c r="F21" s="21">
        <f>F22</f>
        <v>0</v>
      </c>
      <c r="G21" s="14">
        <f t="shared" si="0"/>
        <v>0</v>
      </c>
    </row>
    <row r="22" spans="1:7" x14ac:dyDescent="0.25">
      <c r="A22" s="22" t="s">
        <v>31</v>
      </c>
      <c r="B22" s="17" t="s">
        <v>32</v>
      </c>
      <c r="C22" s="18"/>
      <c r="D22" s="18"/>
      <c r="E22" s="18"/>
      <c r="F22" s="18"/>
      <c r="G22" s="14">
        <f t="shared" si="0"/>
        <v>0</v>
      </c>
    </row>
    <row r="23" spans="1:7" ht="30" x14ac:dyDescent="0.25">
      <c r="A23" s="22" t="s">
        <v>33</v>
      </c>
      <c r="B23" s="23" t="s">
        <v>184</v>
      </c>
      <c r="C23" s="18"/>
      <c r="D23" s="18">
        <v>0</v>
      </c>
      <c r="E23" s="18">
        <v>0</v>
      </c>
      <c r="F23" s="18">
        <v>0</v>
      </c>
      <c r="G23" s="14">
        <f t="shared" si="0"/>
        <v>0</v>
      </c>
    </row>
    <row r="24" spans="1:7" ht="45" x14ac:dyDescent="0.25">
      <c r="A24" s="22" t="s">
        <v>35</v>
      </c>
      <c r="B24" s="20" t="s">
        <v>36</v>
      </c>
      <c r="C24" s="18"/>
      <c r="D24" s="18"/>
      <c r="E24" s="18"/>
      <c r="F24" s="18"/>
      <c r="G24" s="14">
        <f t="shared" si="0"/>
        <v>0</v>
      </c>
    </row>
    <row r="25" spans="1:7" ht="45" x14ac:dyDescent="0.25">
      <c r="A25" s="22" t="s">
        <v>37</v>
      </c>
      <c r="B25" s="20" t="s">
        <v>38</v>
      </c>
      <c r="C25" s="18"/>
      <c r="D25" s="18"/>
      <c r="E25" s="18"/>
      <c r="F25" s="18"/>
      <c r="G25" s="14">
        <f t="shared" si="0"/>
        <v>0</v>
      </c>
    </row>
    <row r="26" spans="1:7" s="15" customFormat="1" x14ac:dyDescent="0.25">
      <c r="A26" s="19" t="s">
        <v>39</v>
      </c>
      <c r="B26" s="20" t="s">
        <v>40</v>
      </c>
      <c r="C26" s="21"/>
      <c r="D26" s="21"/>
      <c r="E26" s="21"/>
      <c r="F26" s="21"/>
      <c r="G26" s="14">
        <f t="shared" si="0"/>
        <v>0</v>
      </c>
    </row>
    <row r="27" spans="1:7" x14ac:dyDescent="0.25">
      <c r="A27" s="22" t="s">
        <v>41</v>
      </c>
      <c r="B27" s="17" t="s">
        <v>42</v>
      </c>
      <c r="C27" s="18">
        <f>C28+C29+C30+C39+C40+C58+C63</f>
        <v>0</v>
      </c>
      <c r="D27" s="18">
        <f>D28+D29+D30+D39+D40+D58</f>
        <v>0</v>
      </c>
      <c r="E27" s="18">
        <f>E28+E29+E30+E39+E40+E58+E63</f>
        <v>0</v>
      </c>
      <c r="F27" s="18">
        <f>F28+F29+F30+F39+F40+F58+F63</f>
        <v>0</v>
      </c>
      <c r="G27" s="14">
        <f t="shared" si="0"/>
        <v>0</v>
      </c>
    </row>
    <row r="28" spans="1:7" x14ac:dyDescent="0.25">
      <c r="A28" s="22" t="s">
        <v>43</v>
      </c>
      <c r="B28" s="17" t="s">
        <v>44</v>
      </c>
      <c r="C28" s="18"/>
      <c r="D28" s="18"/>
      <c r="E28" s="18"/>
      <c r="F28" s="18"/>
      <c r="G28" s="14">
        <f t="shared" si="0"/>
        <v>0</v>
      </c>
    </row>
    <row r="29" spans="1:7" x14ac:dyDescent="0.25">
      <c r="A29" s="22" t="s">
        <v>45</v>
      </c>
      <c r="B29" s="17" t="s">
        <v>46</v>
      </c>
      <c r="C29" s="18"/>
      <c r="D29" s="18"/>
      <c r="E29" s="18"/>
      <c r="F29" s="18"/>
      <c r="G29" s="14">
        <f t="shared" si="0"/>
        <v>0</v>
      </c>
    </row>
    <row r="30" spans="1:7" s="15" customFormat="1" x14ac:dyDescent="0.25">
      <c r="A30" s="19" t="s">
        <v>47</v>
      </c>
      <c r="B30" s="20" t="s">
        <v>48</v>
      </c>
      <c r="C30" s="21">
        <f>C31+C36</f>
        <v>0</v>
      </c>
      <c r="D30" s="21">
        <f>D31+D36</f>
        <v>0</v>
      </c>
      <c r="E30" s="21">
        <f>E31+E36</f>
        <v>0</v>
      </c>
      <c r="F30" s="21">
        <f>F31+F36</f>
        <v>0</v>
      </c>
      <c r="G30" s="14">
        <f t="shared" si="0"/>
        <v>0</v>
      </c>
    </row>
    <row r="31" spans="1:7" ht="30" x14ac:dyDescent="0.25">
      <c r="A31" s="22" t="s">
        <v>49</v>
      </c>
      <c r="B31" s="17" t="s">
        <v>50</v>
      </c>
      <c r="C31" s="18">
        <f>C32+C33+C34+C35</f>
        <v>0</v>
      </c>
      <c r="D31" s="18">
        <f>D32+D33+D34+D35</f>
        <v>0</v>
      </c>
      <c r="E31" s="18">
        <f>E32+E33+E34+E35</f>
        <v>0</v>
      </c>
      <c r="F31" s="18">
        <f>F32+F33+F34+F35</f>
        <v>0</v>
      </c>
      <c r="G31" s="14">
        <f t="shared" si="0"/>
        <v>0</v>
      </c>
    </row>
    <row r="32" spans="1:7" x14ac:dyDescent="0.25">
      <c r="A32" s="22" t="s">
        <v>51</v>
      </c>
      <c r="B32" s="17" t="s">
        <v>52</v>
      </c>
      <c r="C32" s="18"/>
      <c r="D32" s="18"/>
      <c r="E32" s="18"/>
      <c r="F32" s="18"/>
      <c r="G32" s="14">
        <f t="shared" si="0"/>
        <v>0</v>
      </c>
    </row>
    <row r="33" spans="1:7" x14ac:dyDescent="0.25">
      <c r="A33" s="22" t="s">
        <v>53</v>
      </c>
      <c r="B33" s="17" t="s">
        <v>54</v>
      </c>
      <c r="C33" s="18"/>
      <c r="D33" s="18"/>
      <c r="E33" s="18"/>
      <c r="F33" s="18"/>
      <c r="G33" s="14">
        <f t="shared" si="0"/>
        <v>0</v>
      </c>
    </row>
    <row r="34" spans="1:7" x14ac:dyDescent="0.25">
      <c r="A34" s="22" t="s">
        <v>55</v>
      </c>
      <c r="B34" s="17" t="s">
        <v>56</v>
      </c>
      <c r="C34" s="18"/>
      <c r="D34" s="18"/>
      <c r="E34" s="18"/>
      <c r="F34" s="18"/>
      <c r="G34" s="14">
        <f t="shared" si="0"/>
        <v>0</v>
      </c>
    </row>
    <row r="35" spans="1:7" x14ac:dyDescent="0.25">
      <c r="A35" s="22" t="s">
        <v>57</v>
      </c>
      <c r="B35" s="17" t="s">
        <v>58</v>
      </c>
      <c r="C35" s="18"/>
      <c r="D35" s="18"/>
      <c r="E35" s="18"/>
      <c r="F35" s="18"/>
      <c r="G35" s="14">
        <f t="shared" si="0"/>
        <v>0</v>
      </c>
    </row>
    <row r="36" spans="1:7" s="15" customFormat="1" x14ac:dyDescent="0.25">
      <c r="A36" s="19" t="s">
        <v>59</v>
      </c>
      <c r="B36" s="20" t="s">
        <v>60</v>
      </c>
      <c r="C36" s="21">
        <f>C37+C38</f>
        <v>0</v>
      </c>
      <c r="D36" s="21">
        <f>D37+D38</f>
        <v>0</v>
      </c>
      <c r="E36" s="21">
        <f>E37+E38</f>
        <v>0</v>
      </c>
      <c r="F36" s="21">
        <f>F37+F38</f>
        <v>0</v>
      </c>
      <c r="G36" s="14">
        <f t="shared" si="0"/>
        <v>0</v>
      </c>
    </row>
    <row r="37" spans="1:7" x14ac:dyDescent="0.25">
      <c r="A37" s="22" t="s">
        <v>61</v>
      </c>
      <c r="B37" s="17" t="s">
        <v>62</v>
      </c>
      <c r="C37" s="18"/>
      <c r="D37" s="18"/>
      <c r="E37" s="18"/>
      <c r="F37" s="18"/>
      <c r="G37" s="14">
        <f t="shared" si="0"/>
        <v>0</v>
      </c>
    </row>
    <row r="38" spans="1:7" x14ac:dyDescent="0.25">
      <c r="A38" s="22" t="s">
        <v>63</v>
      </c>
      <c r="B38" s="17" t="s">
        <v>64</v>
      </c>
      <c r="C38" s="18"/>
      <c r="D38" s="18"/>
      <c r="E38" s="18"/>
      <c r="F38" s="18"/>
      <c r="G38" s="14">
        <f t="shared" si="0"/>
        <v>0</v>
      </c>
    </row>
    <row r="39" spans="1:7" s="15" customFormat="1" x14ac:dyDescent="0.25">
      <c r="A39" s="19" t="s">
        <v>65</v>
      </c>
      <c r="B39" s="20" t="s">
        <v>66</v>
      </c>
      <c r="C39" s="21"/>
      <c r="D39" s="21"/>
      <c r="E39" s="21"/>
      <c r="F39" s="21"/>
      <c r="G39" s="14">
        <f t="shared" si="0"/>
        <v>0</v>
      </c>
    </row>
    <row r="40" spans="1:7" s="15" customFormat="1" x14ac:dyDescent="0.25">
      <c r="A40" s="19" t="s">
        <v>67</v>
      </c>
      <c r="B40" s="20" t="s">
        <v>68</v>
      </c>
      <c r="C40" s="21">
        <f>C41+C42+C48+C49+C50+C55+C56+C57</f>
        <v>0</v>
      </c>
      <c r="D40" s="21">
        <f>D41+D42+D48+D49+D50+D55+D56+D57</f>
        <v>0</v>
      </c>
      <c r="E40" s="21">
        <f>E41+E42+E48+E49+E50+E55+E56+E57</f>
        <v>0</v>
      </c>
      <c r="F40" s="21">
        <f>F41+F42+F48+F49+F50+F55+F56+F57</f>
        <v>0</v>
      </c>
      <c r="G40" s="14">
        <f t="shared" si="0"/>
        <v>0</v>
      </c>
    </row>
    <row r="41" spans="1:7" ht="30" x14ac:dyDescent="0.25">
      <c r="A41" s="22" t="s">
        <v>69</v>
      </c>
      <c r="B41" s="17" t="s">
        <v>70</v>
      </c>
      <c r="C41" s="18"/>
      <c r="D41" s="18"/>
      <c r="E41" s="18"/>
      <c r="F41" s="18"/>
      <c r="G41" s="14">
        <f t="shared" si="0"/>
        <v>0</v>
      </c>
    </row>
    <row r="42" spans="1:7" x14ac:dyDescent="0.25">
      <c r="A42" s="24" t="s">
        <v>71</v>
      </c>
      <c r="B42" s="17" t="s">
        <v>72</v>
      </c>
      <c r="C42" s="18">
        <f>SUM(C43:C47)</f>
        <v>0</v>
      </c>
      <c r="D42" s="18">
        <f>SUM(D43:D47)</f>
        <v>0</v>
      </c>
      <c r="E42" s="18">
        <f>SUM(E43:E47)</f>
        <v>0</v>
      </c>
      <c r="F42" s="18">
        <f>SUM(F43:F47)</f>
        <v>0</v>
      </c>
      <c r="G42" s="14">
        <f t="shared" si="0"/>
        <v>0</v>
      </c>
    </row>
    <row r="43" spans="1:7" x14ac:dyDescent="0.25">
      <c r="A43" s="22" t="s">
        <v>73</v>
      </c>
      <c r="B43" s="17" t="s">
        <v>74</v>
      </c>
      <c r="C43" s="18"/>
      <c r="D43" s="18"/>
      <c r="E43" s="18"/>
      <c r="F43" s="18"/>
      <c r="G43" s="14">
        <f t="shared" si="0"/>
        <v>0</v>
      </c>
    </row>
    <row r="44" spans="1:7" x14ac:dyDescent="0.25">
      <c r="A44" s="22" t="s">
        <v>75</v>
      </c>
      <c r="B44" s="17" t="s">
        <v>76</v>
      </c>
      <c r="C44" s="18"/>
      <c r="D44" s="18"/>
      <c r="E44" s="18"/>
      <c r="F44" s="18"/>
      <c r="G44" s="14">
        <f t="shared" si="0"/>
        <v>0</v>
      </c>
    </row>
    <row r="45" spans="1:7" x14ac:dyDescent="0.25">
      <c r="A45" s="22" t="s">
        <v>77</v>
      </c>
      <c r="B45" s="17" t="s">
        <v>78</v>
      </c>
      <c r="C45" s="18"/>
      <c r="D45" s="18"/>
      <c r="E45" s="18"/>
      <c r="F45" s="18"/>
      <c r="G45" s="14">
        <f t="shared" si="0"/>
        <v>0</v>
      </c>
    </row>
    <row r="46" spans="1:7" x14ac:dyDescent="0.25">
      <c r="A46" s="22" t="s">
        <v>79</v>
      </c>
      <c r="B46" s="17" t="s">
        <v>80</v>
      </c>
      <c r="C46" s="18"/>
      <c r="D46" s="18"/>
      <c r="E46" s="18"/>
      <c r="F46" s="18"/>
      <c r="G46" s="14">
        <f t="shared" si="0"/>
        <v>0</v>
      </c>
    </row>
    <row r="47" spans="1:7" x14ac:dyDescent="0.25">
      <c r="A47" s="22" t="s">
        <v>81</v>
      </c>
      <c r="B47" s="17" t="s">
        <v>82</v>
      </c>
      <c r="C47" s="18"/>
      <c r="D47" s="18"/>
      <c r="E47" s="18"/>
      <c r="F47" s="18"/>
      <c r="G47" s="14">
        <f t="shared" si="0"/>
        <v>0</v>
      </c>
    </row>
    <row r="48" spans="1:7" ht="30" x14ac:dyDescent="0.25">
      <c r="A48" s="22" t="s">
        <v>83</v>
      </c>
      <c r="B48" s="17" t="s">
        <v>84</v>
      </c>
      <c r="C48" s="18"/>
      <c r="D48" s="18"/>
      <c r="E48" s="18"/>
      <c r="F48" s="18"/>
      <c r="G48" s="14">
        <f t="shared" si="0"/>
        <v>0</v>
      </c>
    </row>
    <row r="49" spans="1:7" x14ac:dyDescent="0.25">
      <c r="A49" s="22" t="s">
        <v>85</v>
      </c>
      <c r="B49" s="17" t="s">
        <v>86</v>
      </c>
      <c r="C49" s="18"/>
      <c r="D49" s="18"/>
      <c r="E49" s="18"/>
      <c r="F49" s="18"/>
      <c r="G49" s="14">
        <f t="shared" si="0"/>
        <v>0</v>
      </c>
    </row>
    <row r="50" spans="1:7" s="27" customFormat="1" x14ac:dyDescent="0.25">
      <c r="A50" s="24" t="s">
        <v>87</v>
      </c>
      <c r="B50" s="25" t="s">
        <v>88</v>
      </c>
      <c r="C50" s="26">
        <f>SUM(C51:C54)</f>
        <v>0</v>
      </c>
      <c r="D50" s="26">
        <f>SUM(D51:D54)</f>
        <v>0</v>
      </c>
      <c r="E50" s="26">
        <f>SUM(E51:E54)</f>
        <v>0</v>
      </c>
      <c r="F50" s="26">
        <f>SUM(F51:F54)</f>
        <v>0</v>
      </c>
      <c r="G50" s="14">
        <f t="shared" si="0"/>
        <v>0</v>
      </c>
    </row>
    <row r="51" spans="1:7" ht="30" x14ac:dyDescent="0.25">
      <c r="A51" s="22" t="s">
        <v>89</v>
      </c>
      <c r="B51" s="17" t="s">
        <v>90</v>
      </c>
      <c r="C51" s="18"/>
      <c r="D51" s="18"/>
      <c r="E51" s="18"/>
      <c r="F51" s="18"/>
      <c r="G51" s="14">
        <f t="shared" si="0"/>
        <v>0</v>
      </c>
    </row>
    <row r="52" spans="1:7" ht="30" x14ac:dyDescent="0.25">
      <c r="A52" s="22" t="s">
        <v>91</v>
      </c>
      <c r="B52" s="17" t="s">
        <v>92</v>
      </c>
      <c r="C52" s="18"/>
      <c r="D52" s="18"/>
      <c r="E52" s="18"/>
      <c r="F52" s="18"/>
      <c r="G52" s="14">
        <f t="shared" si="0"/>
        <v>0</v>
      </c>
    </row>
    <row r="53" spans="1:7" x14ac:dyDescent="0.25">
      <c r="A53" s="22" t="s">
        <v>93</v>
      </c>
      <c r="B53" s="17" t="s">
        <v>94</v>
      </c>
      <c r="C53" s="18"/>
      <c r="D53" s="18"/>
      <c r="E53" s="18"/>
      <c r="F53" s="18"/>
      <c r="G53" s="14">
        <f t="shared" si="0"/>
        <v>0</v>
      </c>
    </row>
    <row r="54" spans="1:7" x14ac:dyDescent="0.25">
      <c r="A54" s="22" t="s">
        <v>95</v>
      </c>
      <c r="B54" s="17" t="s">
        <v>96</v>
      </c>
      <c r="C54" s="18"/>
      <c r="D54" s="18"/>
      <c r="E54" s="18"/>
      <c r="F54" s="18"/>
      <c r="G54" s="14">
        <f t="shared" si="0"/>
        <v>0</v>
      </c>
    </row>
    <row r="55" spans="1:7" x14ac:dyDescent="0.25">
      <c r="A55" s="22" t="s">
        <v>97</v>
      </c>
      <c r="B55" s="17" t="s">
        <v>98</v>
      </c>
      <c r="C55" s="18"/>
      <c r="D55" s="18"/>
      <c r="E55" s="18"/>
      <c r="F55" s="18"/>
      <c r="G55" s="14">
        <f t="shared" si="0"/>
        <v>0</v>
      </c>
    </row>
    <row r="56" spans="1:7" x14ac:dyDescent="0.25">
      <c r="A56" s="22" t="s">
        <v>99</v>
      </c>
      <c r="B56" s="17" t="s">
        <v>100</v>
      </c>
      <c r="C56" s="18"/>
      <c r="D56" s="18"/>
      <c r="E56" s="18"/>
      <c r="F56" s="18"/>
      <c r="G56" s="14">
        <f t="shared" si="0"/>
        <v>0</v>
      </c>
    </row>
    <row r="57" spans="1:7" x14ac:dyDescent="0.25">
      <c r="A57" s="22" t="s">
        <v>101</v>
      </c>
      <c r="B57" s="17" t="s">
        <v>102</v>
      </c>
      <c r="C57" s="18"/>
      <c r="D57" s="18"/>
      <c r="E57" s="18"/>
      <c r="F57" s="18"/>
      <c r="G57" s="14">
        <f t="shared" si="0"/>
        <v>0</v>
      </c>
    </row>
    <row r="58" spans="1:7" s="15" customFormat="1" x14ac:dyDescent="0.25">
      <c r="A58" s="19" t="s">
        <v>103</v>
      </c>
      <c r="B58" s="20" t="s">
        <v>104</v>
      </c>
      <c r="C58" s="21">
        <f>C59+C62+C64+C65+C66+C67+C70</f>
        <v>0</v>
      </c>
      <c r="D58" s="21">
        <f>D59+D62+D63+D64+D65+D66+D67+D70</f>
        <v>0</v>
      </c>
      <c r="E58" s="21">
        <f>E59+E62+E64+E65+E66+E67+E70</f>
        <v>0</v>
      </c>
      <c r="F58" s="21">
        <f>F59+F62+F64+F65+F66+F67+F70</f>
        <v>0</v>
      </c>
      <c r="G58" s="14">
        <f t="shared" si="0"/>
        <v>0</v>
      </c>
    </row>
    <row r="59" spans="1:7" ht="38.25" x14ac:dyDescent="0.25">
      <c r="A59" s="28" t="s">
        <v>105</v>
      </c>
      <c r="B59" s="17" t="s">
        <v>106</v>
      </c>
      <c r="C59" s="18">
        <f>SUM(C60:C61)</f>
        <v>0</v>
      </c>
      <c r="D59" s="18">
        <f>SUM(D60:D61)</f>
        <v>0</v>
      </c>
      <c r="E59" s="18">
        <f>SUM(E60:E61)</f>
        <v>0</v>
      </c>
      <c r="F59" s="18">
        <f>SUM(F60:F61)</f>
        <v>0</v>
      </c>
      <c r="G59" s="14">
        <f t="shared" si="0"/>
        <v>0</v>
      </c>
    </row>
    <row r="60" spans="1:7" x14ac:dyDescent="0.25">
      <c r="A60" s="22" t="s">
        <v>107</v>
      </c>
      <c r="B60" s="17" t="s">
        <v>108</v>
      </c>
      <c r="C60" s="18"/>
      <c r="D60" s="18"/>
      <c r="E60" s="18"/>
      <c r="F60" s="18"/>
      <c r="G60" s="14">
        <f t="shared" si="0"/>
        <v>0</v>
      </c>
    </row>
    <row r="61" spans="1:7" x14ac:dyDescent="0.25">
      <c r="A61" s="22" t="s">
        <v>109</v>
      </c>
      <c r="B61" s="17" t="s">
        <v>110</v>
      </c>
      <c r="C61" s="18"/>
      <c r="D61" s="18"/>
      <c r="E61" s="18"/>
      <c r="F61" s="18"/>
      <c r="G61" s="14">
        <f t="shared" si="0"/>
        <v>0</v>
      </c>
    </row>
    <row r="62" spans="1:7" x14ac:dyDescent="0.25">
      <c r="A62" s="22" t="s">
        <v>111</v>
      </c>
      <c r="B62" s="17" t="s">
        <v>112</v>
      </c>
      <c r="C62" s="18"/>
      <c r="D62" s="18"/>
      <c r="E62" s="18"/>
      <c r="F62" s="18"/>
      <c r="G62" s="14">
        <f t="shared" si="0"/>
        <v>0</v>
      </c>
    </row>
    <row r="63" spans="1:7" x14ac:dyDescent="0.25">
      <c r="A63" s="22" t="s">
        <v>113</v>
      </c>
      <c r="B63" s="20" t="s">
        <v>114</v>
      </c>
      <c r="C63" s="18"/>
      <c r="D63" s="18"/>
      <c r="E63" s="18"/>
      <c r="F63" s="18"/>
      <c r="G63" s="14">
        <f t="shared" si="0"/>
        <v>0</v>
      </c>
    </row>
    <row r="64" spans="1:7" x14ac:dyDescent="0.25">
      <c r="A64" s="22" t="s">
        <v>115</v>
      </c>
      <c r="B64" s="17" t="s">
        <v>116</v>
      </c>
      <c r="C64" s="18"/>
      <c r="D64" s="18"/>
      <c r="E64" s="18"/>
      <c r="F64" s="18"/>
      <c r="G64" s="14">
        <f t="shared" si="0"/>
        <v>0</v>
      </c>
    </row>
    <row r="65" spans="1:7" x14ac:dyDescent="0.25">
      <c r="A65" s="22" t="s">
        <v>117</v>
      </c>
      <c r="B65" s="17" t="s">
        <v>118</v>
      </c>
      <c r="C65" s="18"/>
      <c r="D65" s="18"/>
      <c r="E65" s="18"/>
      <c r="F65" s="18"/>
      <c r="G65" s="14">
        <f t="shared" si="0"/>
        <v>0</v>
      </c>
    </row>
    <row r="66" spans="1:7" s="15" customFormat="1" ht="30" x14ac:dyDescent="0.25">
      <c r="A66" s="19" t="s">
        <v>119</v>
      </c>
      <c r="B66" s="20" t="s">
        <v>120</v>
      </c>
      <c r="C66" s="21"/>
      <c r="D66" s="21"/>
      <c r="E66" s="21"/>
      <c r="F66" s="21"/>
      <c r="G66" s="14">
        <f t="shared" si="0"/>
        <v>0</v>
      </c>
    </row>
    <row r="67" spans="1:7" s="27" customFormat="1" x14ac:dyDescent="0.25">
      <c r="A67" s="24" t="s">
        <v>121</v>
      </c>
      <c r="B67" s="25" t="s">
        <v>122</v>
      </c>
      <c r="C67" s="26">
        <f>SUM(C68:C69)</f>
        <v>0</v>
      </c>
      <c r="D67" s="26">
        <f>SUM(D68:D69)</f>
        <v>0</v>
      </c>
      <c r="E67" s="26">
        <f>SUM(E68:E69)</f>
        <v>0</v>
      </c>
      <c r="F67" s="26">
        <f>SUM(F68:F69)</f>
        <v>0</v>
      </c>
      <c r="G67" s="14">
        <f t="shared" si="0"/>
        <v>0</v>
      </c>
    </row>
    <row r="68" spans="1:7" x14ac:dyDescent="0.25">
      <c r="A68" s="22" t="s">
        <v>123</v>
      </c>
      <c r="B68" s="17" t="s">
        <v>124</v>
      </c>
      <c r="C68" s="18"/>
      <c r="D68" s="18"/>
      <c r="E68" s="18"/>
      <c r="F68" s="18"/>
      <c r="G68" s="14">
        <f t="shared" si="0"/>
        <v>0</v>
      </c>
    </row>
    <row r="69" spans="1:7" x14ac:dyDescent="0.25">
      <c r="A69" s="22" t="s">
        <v>125</v>
      </c>
      <c r="B69" s="17" t="s">
        <v>126</v>
      </c>
      <c r="C69" s="18"/>
      <c r="D69" s="18"/>
      <c r="E69" s="18"/>
      <c r="F69" s="18"/>
      <c r="G69" s="14">
        <f t="shared" si="0"/>
        <v>0</v>
      </c>
    </row>
    <row r="70" spans="1:7" x14ac:dyDescent="0.25">
      <c r="A70" s="22" t="s">
        <v>127</v>
      </c>
      <c r="B70" s="17" t="s">
        <v>128</v>
      </c>
      <c r="C70" s="18"/>
      <c r="D70" s="18"/>
      <c r="E70" s="18"/>
      <c r="F70" s="18"/>
      <c r="G70" s="14">
        <f t="shared" si="0"/>
        <v>0</v>
      </c>
    </row>
    <row r="71" spans="1:7" s="15" customFormat="1" x14ac:dyDescent="0.25">
      <c r="A71" s="19" t="s">
        <v>185</v>
      </c>
      <c r="B71" s="20" t="s">
        <v>186</v>
      </c>
      <c r="C71" s="21">
        <f>C72</f>
        <v>0</v>
      </c>
      <c r="D71" s="21">
        <f>D72</f>
        <v>0</v>
      </c>
      <c r="E71" s="21">
        <f>E72</f>
        <v>0</v>
      </c>
      <c r="F71" s="21">
        <f>F72</f>
        <v>0</v>
      </c>
      <c r="G71" s="14">
        <f t="shared" si="0"/>
        <v>0</v>
      </c>
    </row>
    <row r="72" spans="1:7" s="15" customFormat="1" x14ac:dyDescent="0.25">
      <c r="A72" s="19" t="s">
        <v>187</v>
      </c>
      <c r="B72" s="20" t="s">
        <v>188</v>
      </c>
      <c r="C72" s="21">
        <f>SUM(C73:C73)</f>
        <v>0</v>
      </c>
      <c r="D72" s="21">
        <f>SUM(D73:D73)</f>
        <v>0</v>
      </c>
      <c r="E72" s="21">
        <f>SUM(E73:E73)</f>
        <v>0</v>
      </c>
      <c r="F72" s="21">
        <f>SUM(F73:F73)</f>
        <v>0</v>
      </c>
      <c r="G72" s="14">
        <f t="shared" si="0"/>
        <v>0</v>
      </c>
    </row>
    <row r="73" spans="1:7" x14ac:dyDescent="0.25">
      <c r="A73" s="22" t="s">
        <v>189</v>
      </c>
      <c r="B73" s="17" t="s">
        <v>188</v>
      </c>
      <c r="C73" s="18"/>
      <c r="D73" s="18"/>
      <c r="E73" s="18"/>
      <c r="F73" s="18"/>
      <c r="G73" s="14">
        <f t="shared" si="0"/>
        <v>0</v>
      </c>
    </row>
    <row r="74" spans="1:7" s="15" customFormat="1" x14ac:dyDescent="0.25">
      <c r="A74" s="19" t="s">
        <v>135</v>
      </c>
      <c r="B74" s="20" t="s">
        <v>136</v>
      </c>
      <c r="C74" s="21"/>
      <c r="D74" s="21"/>
      <c r="E74" s="21"/>
      <c r="F74" s="21"/>
      <c r="G74" s="14">
        <f t="shared" si="0"/>
        <v>0</v>
      </c>
    </row>
    <row r="75" spans="1:7" s="15" customFormat="1" x14ac:dyDescent="0.25">
      <c r="A75" s="19" t="s">
        <v>137</v>
      </c>
      <c r="B75" s="20" t="s">
        <v>138</v>
      </c>
      <c r="C75" s="21"/>
      <c r="D75" s="21"/>
      <c r="E75" s="21"/>
      <c r="F75" s="21"/>
      <c r="G75" s="14">
        <f t="shared" si="0"/>
        <v>0</v>
      </c>
    </row>
    <row r="76" spans="1:7" x14ac:dyDescent="0.25">
      <c r="A76" s="22" t="s">
        <v>139</v>
      </c>
      <c r="B76" s="17" t="s">
        <v>140</v>
      </c>
      <c r="C76" s="18"/>
      <c r="D76" s="18"/>
      <c r="E76" s="18"/>
      <c r="F76" s="18"/>
      <c r="G76" s="14">
        <f t="shared" si="0"/>
        <v>0</v>
      </c>
    </row>
    <row r="77" spans="1:7" x14ac:dyDescent="0.25">
      <c r="A77" s="22" t="s">
        <v>141</v>
      </c>
      <c r="B77" s="17" t="s">
        <v>142</v>
      </c>
      <c r="C77" s="18"/>
      <c r="D77" s="18"/>
      <c r="E77" s="18"/>
      <c r="F77" s="18"/>
      <c r="G77" s="14">
        <f t="shared" si="0"/>
        <v>0</v>
      </c>
    </row>
    <row r="78" spans="1:7" s="15" customFormat="1" x14ac:dyDescent="0.25">
      <c r="A78" s="19" t="s">
        <v>143</v>
      </c>
      <c r="B78" s="20" t="s">
        <v>144</v>
      </c>
      <c r="C78" s="21">
        <f>SUM(C79:C82)</f>
        <v>0</v>
      </c>
      <c r="D78" s="21">
        <f>SUM(D79:D82)</f>
        <v>0</v>
      </c>
      <c r="E78" s="21">
        <f>SUM(E79:E82)</f>
        <v>0</v>
      </c>
      <c r="F78" s="21">
        <f>SUM(F79:F82)</f>
        <v>0</v>
      </c>
      <c r="G78" s="14">
        <f t="shared" si="0"/>
        <v>0</v>
      </c>
    </row>
    <row r="79" spans="1:7" x14ac:dyDescent="0.25">
      <c r="A79" s="22" t="s">
        <v>145</v>
      </c>
      <c r="B79" s="17" t="s">
        <v>146</v>
      </c>
      <c r="C79" s="18"/>
      <c r="D79" s="18"/>
      <c r="E79" s="18"/>
      <c r="F79" s="18"/>
      <c r="G79" s="14">
        <f t="shared" si="0"/>
        <v>0</v>
      </c>
    </row>
    <row r="80" spans="1:7" x14ac:dyDescent="0.25">
      <c r="A80" s="22" t="s">
        <v>147</v>
      </c>
      <c r="B80" s="17" t="s">
        <v>148</v>
      </c>
      <c r="C80" s="18"/>
      <c r="D80" s="18"/>
      <c r="E80" s="18"/>
      <c r="F80" s="18"/>
      <c r="G80" s="14">
        <f t="shared" si="0"/>
        <v>0</v>
      </c>
    </row>
    <row r="81" spans="1:7" x14ac:dyDescent="0.25">
      <c r="A81" s="22" t="s">
        <v>149</v>
      </c>
      <c r="B81" s="17" t="s">
        <v>150</v>
      </c>
      <c r="C81" s="18"/>
      <c r="D81" s="18"/>
      <c r="E81" s="18"/>
      <c r="F81" s="18"/>
      <c r="G81" s="14">
        <f t="shared" si="0"/>
        <v>0</v>
      </c>
    </row>
    <row r="82" spans="1:7" x14ac:dyDescent="0.25">
      <c r="A82" s="22" t="s">
        <v>151</v>
      </c>
      <c r="B82" s="17" t="s">
        <v>152</v>
      </c>
      <c r="C82" s="18"/>
      <c r="D82" s="18"/>
      <c r="E82" s="18"/>
      <c r="F82" s="18"/>
      <c r="G82" s="14">
        <f t="shared" si="0"/>
        <v>0</v>
      </c>
    </row>
    <row r="83" spans="1:7" s="15" customFormat="1" x14ac:dyDescent="0.25">
      <c r="A83" s="19" t="s">
        <v>153</v>
      </c>
      <c r="B83" s="20" t="s">
        <v>154</v>
      </c>
      <c r="C83" s="21">
        <f>C84+C86+C24+C25</f>
        <v>0</v>
      </c>
      <c r="D83" s="21">
        <f>D84+D86</f>
        <v>104560</v>
      </c>
      <c r="E83" s="21">
        <f>E84+E86+E24+E25</f>
        <v>104560</v>
      </c>
      <c r="F83" s="21">
        <f>F84+F86+F24+F25</f>
        <v>103873.01</v>
      </c>
      <c r="G83" s="14">
        <f t="shared" ref="G83:G94" si="1">ROUND(E83-F83,2)</f>
        <v>686.99</v>
      </c>
    </row>
    <row r="84" spans="1:7" s="15" customFormat="1" x14ac:dyDescent="0.25">
      <c r="A84" s="19" t="s">
        <v>155</v>
      </c>
      <c r="B84" s="20" t="s">
        <v>156</v>
      </c>
      <c r="C84" s="21">
        <f>C85</f>
        <v>0</v>
      </c>
      <c r="D84" s="21">
        <f>D85</f>
        <v>0</v>
      </c>
      <c r="E84" s="21">
        <f>E85</f>
        <v>0</v>
      </c>
      <c r="F84" s="21">
        <f>F85</f>
        <v>0</v>
      </c>
      <c r="G84" s="14">
        <f t="shared" si="1"/>
        <v>0</v>
      </c>
    </row>
    <row r="85" spans="1:7" x14ac:dyDescent="0.25">
      <c r="A85" s="22" t="s">
        <v>157</v>
      </c>
      <c r="B85" s="17" t="s">
        <v>158</v>
      </c>
      <c r="C85" s="18"/>
      <c r="D85" s="18"/>
      <c r="E85" s="18"/>
      <c r="F85" s="18"/>
      <c r="G85" s="14">
        <f t="shared" si="1"/>
        <v>0</v>
      </c>
    </row>
    <row r="86" spans="1:7" s="15" customFormat="1" x14ac:dyDescent="0.25">
      <c r="A86" s="19" t="s">
        <v>159</v>
      </c>
      <c r="B86" s="20" t="s">
        <v>160</v>
      </c>
      <c r="C86" s="21">
        <f>SUM(C87)</f>
        <v>0</v>
      </c>
      <c r="D86" s="21">
        <f>SUM(D87)</f>
        <v>104560</v>
      </c>
      <c r="E86" s="21">
        <f>E87</f>
        <v>104560</v>
      </c>
      <c r="F86" s="21">
        <f>SUM(F87)</f>
        <v>103873.01</v>
      </c>
      <c r="G86" s="14">
        <f t="shared" si="1"/>
        <v>686.99</v>
      </c>
    </row>
    <row r="87" spans="1:7" s="15" customFormat="1" x14ac:dyDescent="0.25">
      <c r="A87" s="19" t="s">
        <v>161</v>
      </c>
      <c r="B87" s="20" t="s">
        <v>160</v>
      </c>
      <c r="C87" s="21">
        <f>SUM(C88:C93)</f>
        <v>0</v>
      </c>
      <c r="D87" s="21">
        <f>SUM(D88:D93)</f>
        <v>104560</v>
      </c>
      <c r="E87" s="21">
        <f>SUM(E88:E93)</f>
        <v>104560</v>
      </c>
      <c r="F87" s="21">
        <f>SUM(F88:F93)</f>
        <v>103873.01</v>
      </c>
      <c r="G87" s="14">
        <f t="shared" si="1"/>
        <v>686.99</v>
      </c>
    </row>
    <row r="88" spans="1:7" x14ac:dyDescent="0.25">
      <c r="A88" s="22" t="s">
        <v>162</v>
      </c>
      <c r="B88" s="17" t="s">
        <v>163</v>
      </c>
      <c r="C88" s="18"/>
      <c r="D88" s="18"/>
      <c r="E88" s="18"/>
      <c r="F88" s="18"/>
      <c r="G88" s="14">
        <f t="shared" si="1"/>
        <v>0</v>
      </c>
    </row>
    <row r="89" spans="1:7" x14ac:dyDescent="0.25">
      <c r="A89" s="22" t="s">
        <v>164</v>
      </c>
      <c r="B89" s="17" t="s">
        <v>165</v>
      </c>
      <c r="C89" s="18"/>
      <c r="D89" s="18">
        <v>104560</v>
      </c>
      <c r="E89" s="18">
        <v>104560</v>
      </c>
      <c r="F89" s="18">
        <v>103873.01</v>
      </c>
      <c r="G89" s="14">
        <f t="shared" si="1"/>
        <v>686.99</v>
      </c>
    </row>
    <row r="90" spans="1:7" x14ac:dyDescent="0.25">
      <c r="A90" s="22" t="s">
        <v>166</v>
      </c>
      <c r="B90" s="17" t="s">
        <v>167</v>
      </c>
      <c r="C90" s="18"/>
      <c r="D90" s="18"/>
      <c r="E90" s="18"/>
      <c r="F90" s="18"/>
      <c r="G90" s="14">
        <f t="shared" si="1"/>
        <v>0</v>
      </c>
    </row>
    <row r="91" spans="1:7" x14ac:dyDescent="0.25">
      <c r="A91" s="22" t="s">
        <v>168</v>
      </c>
      <c r="B91" s="17" t="s">
        <v>169</v>
      </c>
      <c r="C91" s="18"/>
      <c r="D91" s="18"/>
      <c r="E91" s="18"/>
      <c r="F91" s="18"/>
      <c r="G91" s="14">
        <f t="shared" si="1"/>
        <v>0</v>
      </c>
    </row>
    <row r="92" spans="1:7" x14ac:dyDescent="0.25">
      <c r="A92" s="22" t="s">
        <v>170</v>
      </c>
      <c r="B92" s="17" t="s">
        <v>171</v>
      </c>
      <c r="C92" s="18"/>
      <c r="D92" s="18"/>
      <c r="E92" s="18"/>
      <c r="F92" s="18"/>
      <c r="G92" s="14">
        <f t="shared" si="1"/>
        <v>0</v>
      </c>
    </row>
    <row r="93" spans="1:7" x14ac:dyDescent="0.25">
      <c r="A93" s="22" t="s">
        <v>172</v>
      </c>
      <c r="B93" s="17" t="s">
        <v>173</v>
      </c>
      <c r="C93" s="18"/>
      <c r="D93" s="18"/>
      <c r="E93" s="18"/>
      <c r="F93" s="18"/>
      <c r="G93" s="14">
        <f t="shared" si="1"/>
        <v>0</v>
      </c>
    </row>
    <row r="94" spans="1:7" ht="18" customHeight="1" x14ac:dyDescent="0.25">
      <c r="A94" s="22" t="s">
        <v>174</v>
      </c>
      <c r="B94" s="17" t="s">
        <v>175</v>
      </c>
      <c r="C94" s="18"/>
      <c r="D94" s="18"/>
      <c r="E94" s="18"/>
      <c r="F94" s="18"/>
      <c r="G94" s="14">
        <f t="shared" si="1"/>
        <v>0</v>
      </c>
    </row>
    <row r="95" spans="1:7" x14ac:dyDescent="0.25">
      <c r="G95" s="1"/>
    </row>
    <row r="96" spans="1:7" x14ac:dyDescent="0.25">
      <c r="A96" s="31" t="s">
        <v>176</v>
      </c>
      <c r="C96" s="32"/>
    </row>
    <row r="98" spans="1:3" x14ac:dyDescent="0.25">
      <c r="A98" s="31" t="s">
        <v>177</v>
      </c>
      <c r="C98" s="32"/>
    </row>
  </sheetData>
  <mergeCells count="3">
    <mergeCell ref="A7:G7"/>
    <mergeCell ref="C10:E10"/>
    <mergeCell ref="C13:E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4"/>
  <sheetViews>
    <sheetView workbookViewId="0">
      <selection activeCell="A2" sqref="A2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279</v>
      </c>
    </row>
    <row r="9" spans="1:9" x14ac:dyDescent="0.25">
      <c r="G9" s="3" t="s">
        <v>3</v>
      </c>
    </row>
    <row r="10" spans="1:9" ht="59.25" customHeight="1" x14ac:dyDescent="0.25">
      <c r="A10" s="1" t="s">
        <v>4</v>
      </c>
      <c r="C10" s="132" t="s">
        <v>5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132</v>
      </c>
      <c r="C17" s="35">
        <f>ROUND(C18+C24+C73+C81+C90,2)</f>
        <v>12370336.050000001</v>
      </c>
      <c r="D17" s="35">
        <f>ROUND(D18+D24+D73+D81+D90,2)</f>
        <v>2369530.31</v>
      </c>
      <c r="E17" s="35">
        <f>ROUND(E18+E24+E73+E81+E90,2)</f>
        <v>2369530.31</v>
      </c>
      <c r="F17" s="35">
        <f>ROUND(F18+F24+F73+F81+F90,2)</f>
        <v>1832568.88</v>
      </c>
      <c r="G17" s="35">
        <f>ROUND(G18+G24+G73+G81+G90,2)</f>
        <v>536961.43000000005</v>
      </c>
      <c r="H17" s="36">
        <f>ROUND(H18+H24+H73+H78+H87,2)</f>
        <v>1295607.45</v>
      </c>
      <c r="I17" s="37">
        <f>D17-F17</f>
        <v>536961.43000000017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10106374</v>
      </c>
      <c r="D18" s="40">
        <f t="shared" si="0"/>
        <v>1800064.2</v>
      </c>
      <c r="E18" s="40">
        <f t="shared" si="0"/>
        <v>1800064.2</v>
      </c>
      <c r="F18" s="40">
        <f t="shared" si="0"/>
        <v>1271795.43</v>
      </c>
      <c r="G18" s="40">
        <f t="shared" si="0"/>
        <v>528268.77</v>
      </c>
      <c r="H18" s="41">
        <f t="shared" si="0"/>
        <v>743526.66</v>
      </c>
      <c r="I18" s="37">
        <f>D18-F18</f>
        <v>528268.77</v>
      </c>
    </row>
    <row r="19" spans="1:9" s="15" customFormat="1" ht="15.75" x14ac:dyDescent="0.25">
      <c r="A19" s="42" t="s">
        <v>27</v>
      </c>
      <c r="B19" s="43">
        <v>211</v>
      </c>
      <c r="C19" s="44">
        <v>7857620</v>
      </c>
      <c r="D19" s="44">
        <v>1210000</v>
      </c>
      <c r="E19" s="44">
        <v>1210000</v>
      </c>
      <c r="F19" s="44">
        <v>856779.68</v>
      </c>
      <c r="G19" s="45">
        <f>ROUND(E19-F19,2)</f>
        <v>353220.32</v>
      </c>
      <c r="H19" s="46">
        <f>ROUND(F19-G19,2)</f>
        <v>503559.36</v>
      </c>
      <c r="I19" s="37">
        <f>D19-F19</f>
        <v>353220.31999999995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>
        <v>0</v>
      </c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>
        <v>2248754</v>
      </c>
      <c r="D23" s="53">
        <v>590064.19999999995</v>
      </c>
      <c r="E23" s="53">
        <v>590064.19999999995</v>
      </c>
      <c r="F23" s="53">
        <v>415015.75</v>
      </c>
      <c r="G23" s="54">
        <f>ROUND(E23-F23,2)</f>
        <v>175048.45</v>
      </c>
      <c r="H23" s="46">
        <f>ROUND(F23-G23,2)</f>
        <v>239967.3</v>
      </c>
      <c r="I23" s="37">
        <f t="shared" ref="I23:I32" si="2">D23-F23</f>
        <v>175048.44999999995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1542874.05</v>
      </c>
      <c r="D24" s="49">
        <f t="shared" si="3"/>
        <v>415960</v>
      </c>
      <c r="E24" s="49">
        <f t="shared" si="3"/>
        <v>415960</v>
      </c>
      <c r="F24" s="49">
        <f t="shared" si="3"/>
        <v>407317.34</v>
      </c>
      <c r="G24" s="49">
        <f t="shared" si="3"/>
        <v>8642.66</v>
      </c>
      <c r="H24" s="50">
        <f t="shared" si="3"/>
        <v>398674.68</v>
      </c>
      <c r="I24" s="37">
        <f t="shared" si="2"/>
        <v>8642.6599999999744</v>
      </c>
    </row>
    <row r="25" spans="1:9" ht="15.75" x14ac:dyDescent="0.25">
      <c r="A25" s="42" t="s">
        <v>196</v>
      </c>
      <c r="B25" s="43">
        <v>221</v>
      </c>
      <c r="C25" s="53">
        <v>70000</v>
      </c>
      <c r="D25" s="53">
        <v>10000</v>
      </c>
      <c r="E25" s="53">
        <v>10000</v>
      </c>
      <c r="F25" s="53">
        <v>4157.34</v>
      </c>
      <c r="G25" s="54">
        <f>ROUND(E25-F25,2)</f>
        <v>5842.66</v>
      </c>
      <c r="H25" s="46">
        <f>ROUND(F25-G25,2)</f>
        <v>-1685.32</v>
      </c>
      <c r="I25" s="37">
        <f t="shared" si="2"/>
        <v>5842.66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891836.05</v>
      </c>
      <c r="D27" s="49">
        <f t="shared" si="4"/>
        <v>347838.6</v>
      </c>
      <c r="E27" s="49">
        <f t="shared" si="4"/>
        <v>347838.6</v>
      </c>
      <c r="F27" s="49">
        <f t="shared" si="4"/>
        <v>347838.6</v>
      </c>
      <c r="G27" s="56">
        <f t="shared" si="4"/>
        <v>0</v>
      </c>
      <c r="H27" s="50">
        <f t="shared" si="4"/>
        <v>347838.6</v>
      </c>
      <c r="I27" s="37">
        <f t="shared" si="2"/>
        <v>0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891836.05</v>
      </c>
      <c r="D28" s="59">
        <f t="shared" si="5"/>
        <v>347838.6</v>
      </c>
      <c r="E28" s="59">
        <f t="shared" si="5"/>
        <v>347838.6</v>
      </c>
      <c r="F28" s="59">
        <f t="shared" si="5"/>
        <v>347838.6</v>
      </c>
      <c r="G28" s="60">
        <f t="shared" si="5"/>
        <v>0</v>
      </c>
      <c r="H28" s="61">
        <f t="shared" si="5"/>
        <v>347838.6</v>
      </c>
      <c r="I28" s="37">
        <f t="shared" si="2"/>
        <v>0</v>
      </c>
    </row>
    <row r="29" spans="1:9" ht="15.75" x14ac:dyDescent="0.25">
      <c r="A29" s="51" t="s">
        <v>51</v>
      </c>
      <c r="B29" s="52" t="s">
        <v>198</v>
      </c>
      <c r="C29" s="53">
        <v>559096</v>
      </c>
      <c r="D29" s="53">
        <v>257085.29</v>
      </c>
      <c r="E29" s="53">
        <v>257085.29</v>
      </c>
      <c r="F29" s="53">
        <v>257085.29</v>
      </c>
      <c r="G29" s="54">
        <f>ROUND(E29-F29,2)</f>
        <v>0</v>
      </c>
      <c r="H29" s="46">
        <f>ROUND(F29-G29,2)</f>
        <v>257085.29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>
        <v>223798</v>
      </c>
      <c r="D31" s="53">
        <v>71155.03</v>
      </c>
      <c r="E31" s="53">
        <v>71155.03</v>
      </c>
      <c r="F31" s="53">
        <v>71155.03</v>
      </c>
      <c r="G31" s="54">
        <f>ROUND(E31-F31,2)</f>
        <v>0</v>
      </c>
      <c r="H31" s="46">
        <f>ROUND(F31-G31,2)</f>
        <v>71155.03</v>
      </c>
      <c r="I31" s="37">
        <f t="shared" si="2"/>
        <v>0</v>
      </c>
    </row>
    <row r="32" spans="1:9" ht="31.5" x14ac:dyDescent="0.25">
      <c r="A32" s="51" t="s">
        <v>202</v>
      </c>
      <c r="B32" s="52" t="s">
        <v>203</v>
      </c>
      <c r="C32" s="53">
        <v>104600</v>
      </c>
      <c r="D32" s="53">
        <v>15256.23</v>
      </c>
      <c r="E32" s="53">
        <v>15256.23</v>
      </c>
      <c r="F32" s="53">
        <v>15256.23</v>
      </c>
      <c r="G32" s="54">
        <f>ROUND(E32-F32,2)</f>
        <v>0</v>
      </c>
      <c r="H32" s="46">
        <f>ROUND(F32-G32,2)</f>
        <v>15256.23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>
        <v>4342.05</v>
      </c>
      <c r="D33" s="53">
        <v>4342.05</v>
      </c>
      <c r="E33" s="53">
        <v>4342.05</v>
      </c>
      <c r="F33" s="53">
        <v>4342.05</v>
      </c>
      <c r="G33" s="54">
        <f>ROUND(E33-F33,2)</f>
        <v>0</v>
      </c>
      <c r="H33" s="46">
        <f>ROUND(F33-G33,2)</f>
        <v>4342.05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312301</v>
      </c>
      <c r="D35" s="49">
        <f t="shared" si="7"/>
        <v>29165.4</v>
      </c>
      <c r="E35" s="49">
        <f t="shared" si="7"/>
        <v>29165.4</v>
      </c>
      <c r="F35" s="49">
        <f t="shared" si="7"/>
        <v>27665.4</v>
      </c>
      <c r="G35" s="56">
        <f t="shared" si="7"/>
        <v>1500</v>
      </c>
      <c r="H35" s="50">
        <f t="shared" si="7"/>
        <v>26165.4</v>
      </c>
      <c r="I35" s="37">
        <f t="shared" si="6"/>
        <v>1500</v>
      </c>
    </row>
    <row r="36" spans="1:9" s="15" customFormat="1" ht="31.5" x14ac:dyDescent="0.25">
      <c r="A36" s="51" t="s">
        <v>208</v>
      </c>
      <c r="B36" s="52" t="s">
        <v>70</v>
      </c>
      <c r="C36" s="44">
        <v>84401</v>
      </c>
      <c r="D36" s="44">
        <v>11100.4</v>
      </c>
      <c r="E36" s="44">
        <v>11100.4</v>
      </c>
      <c r="F36" s="44">
        <v>11100.4</v>
      </c>
      <c r="G36" s="45">
        <f>ROUND(E36-F36,2)</f>
        <v>0</v>
      </c>
      <c r="H36" s="46">
        <f>ROUND(F36-G36,2)</f>
        <v>11100.4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107000</v>
      </c>
      <c r="D37" s="59">
        <f t="shared" si="8"/>
        <v>0</v>
      </c>
      <c r="E37" s="59">
        <f t="shared" si="8"/>
        <v>0</v>
      </c>
      <c r="F37" s="59">
        <f t="shared" si="8"/>
        <v>0</v>
      </c>
      <c r="G37" s="60">
        <f t="shared" si="8"/>
        <v>0</v>
      </c>
      <c r="H37" s="61">
        <f t="shared" si="8"/>
        <v>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>
        <v>107000</v>
      </c>
      <c r="D42" s="53"/>
      <c r="E42" s="53"/>
      <c r="F42" s="53"/>
      <c r="G42" s="68">
        <f t="shared" si="9"/>
        <v>0</v>
      </c>
      <c r="H42" s="46">
        <f t="shared" si="9"/>
        <v>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120900</v>
      </c>
      <c r="D45" s="59">
        <f t="shared" si="10"/>
        <v>18065</v>
      </c>
      <c r="E45" s="59">
        <f t="shared" si="10"/>
        <v>18065</v>
      </c>
      <c r="F45" s="59">
        <f t="shared" si="10"/>
        <v>16565</v>
      </c>
      <c r="G45" s="60">
        <f t="shared" si="10"/>
        <v>1500</v>
      </c>
      <c r="H45" s="61">
        <f t="shared" si="10"/>
        <v>15065</v>
      </c>
      <c r="I45" s="37">
        <f t="shared" si="6"/>
        <v>1500</v>
      </c>
    </row>
    <row r="46" spans="1:9" ht="31.5" x14ac:dyDescent="0.25">
      <c r="A46" s="51" t="s">
        <v>89</v>
      </c>
      <c r="B46" s="52" t="s">
        <v>90</v>
      </c>
      <c r="C46" s="44">
        <v>65880</v>
      </c>
      <c r="D46" s="44">
        <v>10980</v>
      </c>
      <c r="E46" s="44">
        <v>10980</v>
      </c>
      <c r="F46" s="44">
        <v>10980</v>
      </c>
      <c r="G46" s="71">
        <f t="shared" ref="G46:H52" si="11">ROUND(E46-F46,2)</f>
        <v>0</v>
      </c>
      <c r="H46" s="46">
        <f t="shared" si="11"/>
        <v>10980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>
        <v>55020</v>
      </c>
      <c r="D49" s="44">
        <v>7085</v>
      </c>
      <c r="E49" s="44">
        <v>7085</v>
      </c>
      <c r="F49" s="44">
        <v>5585</v>
      </c>
      <c r="G49" s="71">
        <f t="shared" si="11"/>
        <v>1500</v>
      </c>
      <c r="H49" s="46">
        <f t="shared" si="11"/>
        <v>4085</v>
      </c>
      <c r="I49" s="37">
        <f t="shared" si="6"/>
        <v>1500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268737</v>
      </c>
      <c r="D53" s="73">
        <f>ROUND(D54+D56+D57+D58+D59+D60+D68+D69,2)</f>
        <v>28956</v>
      </c>
      <c r="E53" s="73">
        <f>ROUND(E54+E56+E57+E58+E59+E60+E68+E69,2)</f>
        <v>28956</v>
      </c>
      <c r="F53" s="73">
        <f>ROUND(F54+F56+F57+F58+F59+F60+F68+F69,2)</f>
        <v>27656</v>
      </c>
      <c r="G53" s="74">
        <f>ROUND(G54+G56+G57+G58+G59+G60+G68+G69,2)</f>
        <v>1300</v>
      </c>
      <c r="H53" s="75">
        <f>ROUND(H54++H56+H57+H58+H59+H60+H68+H69,2)</f>
        <v>26356</v>
      </c>
      <c r="I53" s="37">
        <f t="shared" si="6"/>
        <v>1300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>
        <v>186377</v>
      </c>
      <c r="D57" s="53">
        <v>27856</v>
      </c>
      <c r="E57" s="53">
        <v>27856</v>
      </c>
      <c r="F57" s="53">
        <v>26556</v>
      </c>
      <c r="G57" s="54">
        <f t="shared" si="13"/>
        <v>1300</v>
      </c>
      <c r="H57" s="46">
        <f t="shared" si="13"/>
        <v>25256</v>
      </c>
      <c r="I57" s="37">
        <f t="shared" si="6"/>
        <v>1300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>
        <v>75160</v>
      </c>
      <c r="D59" s="53"/>
      <c r="E59" s="53"/>
      <c r="F59" s="53"/>
      <c r="G59" s="54">
        <f t="shared" si="13"/>
        <v>0</v>
      </c>
      <c r="H59" s="46">
        <f t="shared" si="13"/>
        <v>0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7200</v>
      </c>
      <c r="D60" s="59">
        <f t="shared" si="14"/>
        <v>1100</v>
      </c>
      <c r="E60" s="59">
        <f t="shared" si="14"/>
        <v>1100</v>
      </c>
      <c r="F60" s="59">
        <f t="shared" si="14"/>
        <v>1100</v>
      </c>
      <c r="G60" s="60">
        <f t="shared" si="14"/>
        <v>0</v>
      </c>
      <c r="H60" s="61">
        <f t="shared" si="14"/>
        <v>1100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/>
      <c r="D62" s="53"/>
      <c r="E62" s="53"/>
      <c r="F62" s="53"/>
      <c r="G62" s="68">
        <f t="shared" si="15"/>
        <v>0</v>
      </c>
      <c r="H62" s="46">
        <f t="shared" si="15"/>
        <v>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>
        <v>7200</v>
      </c>
      <c r="D66" s="53">
        <v>1100</v>
      </c>
      <c r="E66" s="53">
        <v>1100</v>
      </c>
      <c r="F66" s="53">
        <v>1100</v>
      </c>
      <c r="G66" s="68">
        <f t="shared" si="15"/>
        <v>0</v>
      </c>
      <c r="H66" s="46">
        <f t="shared" si="15"/>
        <v>1100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/>
      <c r="D67" s="53">
        <v>0</v>
      </c>
      <c r="E67" s="53">
        <v>0</v>
      </c>
      <c r="F67" s="53">
        <v>0</v>
      </c>
      <c r="G67" s="68">
        <f t="shared" si="15"/>
        <v>0</v>
      </c>
      <c r="H67" s="46">
        <f t="shared" si="15"/>
        <v>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600</v>
      </c>
      <c r="D73" s="89">
        <f>ROUND(D74+D75+D76,2)</f>
        <v>100</v>
      </c>
      <c r="E73" s="89">
        <f>ROUND(E74+E75+E76,2)</f>
        <v>100</v>
      </c>
      <c r="F73" s="89">
        <f>ROUND(F74+F75+F76,2)</f>
        <v>50</v>
      </c>
      <c r="G73" s="89">
        <f>ROUND(G74+G75+G76,2)</f>
        <v>50</v>
      </c>
      <c r="H73" s="89">
        <f>ROUND(H74+H75+H76+H77,2)</f>
        <v>0</v>
      </c>
      <c r="I73" s="37">
        <f t="shared" si="16"/>
        <v>50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600</v>
      </c>
      <c r="D76" s="50">
        <f>ROUND(D77+D78+D79+D80,2)</f>
        <v>100</v>
      </c>
      <c r="E76" s="50">
        <f>ROUND(E77+E78+E79+E80,2)</f>
        <v>100</v>
      </c>
      <c r="F76" s="50">
        <f>ROUND(F77+F78+F79+F80,2)</f>
        <v>50</v>
      </c>
      <c r="G76" s="71">
        <f>ROUND(E76-F76,2)</f>
        <v>50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>
        <v>600</v>
      </c>
      <c r="D77" s="93">
        <v>100</v>
      </c>
      <c r="E77" s="93">
        <v>100</v>
      </c>
      <c r="F77" s="93">
        <v>50</v>
      </c>
      <c r="G77" s="71">
        <f>ROUND(E77-F77,2)</f>
        <v>50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>
        <v>0</v>
      </c>
      <c r="D78" s="93">
        <v>0</v>
      </c>
      <c r="E78" s="93">
        <v>0</v>
      </c>
      <c r="F78" s="93">
        <v>0</v>
      </c>
      <c r="G78" s="71">
        <f>ROUND(E78-F78,2)</f>
        <v>0</v>
      </c>
      <c r="H78" s="50">
        <f>ROUND(H79+H80+H81+H82+H83+H84+H85+H86,2)</f>
        <v>136779.51999999999</v>
      </c>
      <c r="I78" s="37">
        <f t="shared" ref="I78:I87" si="17">D81-F81</f>
        <v>0</v>
      </c>
    </row>
    <row r="79" spans="1:10" ht="47.25" x14ac:dyDescent="0.25">
      <c r="A79" s="90" t="s">
        <v>255</v>
      </c>
      <c r="B79" s="91" t="s">
        <v>256</v>
      </c>
      <c r="C79" s="98">
        <v>0</v>
      </c>
      <c r="D79" s="98">
        <v>0</v>
      </c>
      <c r="E79" s="98">
        <v>0</v>
      </c>
      <c r="F79" s="98">
        <v>0</v>
      </c>
      <c r="G79" s="71">
        <f>ROUND(E79-F79,2)</f>
        <v>0</v>
      </c>
      <c r="H79" s="46">
        <f t="shared" ref="H79:H86" si="18">ROUND(F82-G82,2)</f>
        <v>136779.51999999999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0</v>
      </c>
      <c r="I80" s="37">
        <f t="shared" si="17"/>
        <v>0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579475</v>
      </c>
      <c r="D81" s="50">
        <f>ROUND(D82+D83+D84+D85+D86+D87+D88+D89,2)</f>
        <v>136779.51999999999</v>
      </c>
      <c r="E81" s="50">
        <f>ROUND(E82+E83+E84+E85+E86+E87+E88+E89,2)</f>
        <v>136779.51999999999</v>
      </c>
      <c r="F81" s="50">
        <f>ROUND(F82+F83+F84+F85+F86+F87+F88+F89,2)</f>
        <v>136779.51999999999</v>
      </c>
      <c r="G81" s="56">
        <f>ROUND(G82+G83+G84+G85+G86+G87+G88+G89,2)</f>
        <v>0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>
        <v>579475</v>
      </c>
      <c r="D82" s="44">
        <v>136779.51999999999</v>
      </c>
      <c r="E82" s="44">
        <v>136779.51999999999</v>
      </c>
      <c r="F82" s="44">
        <v>136779.51999999999</v>
      </c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/>
      <c r="D83" s="53"/>
      <c r="E83" s="53"/>
      <c r="F83" s="53"/>
      <c r="G83" s="68">
        <f t="shared" si="19"/>
        <v>0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/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>
        <v>0</v>
      </c>
      <c r="D87" s="53">
        <v>0</v>
      </c>
      <c r="E87" s="53">
        <v>0</v>
      </c>
      <c r="F87" s="53">
        <v>0</v>
      </c>
      <c r="G87" s="68">
        <f t="shared" si="19"/>
        <v>0</v>
      </c>
      <c r="H87" s="50">
        <f>ROUND(H88+H91,2)</f>
        <v>16626.59</v>
      </c>
      <c r="I87" s="37">
        <f t="shared" si="17"/>
        <v>0</v>
      </c>
    </row>
    <row r="88" spans="1:9" ht="31.5" x14ac:dyDescent="0.25">
      <c r="A88" s="51" t="s">
        <v>263</v>
      </c>
      <c r="B88" s="52">
        <v>298</v>
      </c>
      <c r="C88" s="53">
        <v>0</v>
      </c>
      <c r="D88" s="53">
        <v>0</v>
      </c>
      <c r="E88" s="53">
        <v>0</v>
      </c>
      <c r="F88" s="53">
        <v>0</v>
      </c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141013</v>
      </c>
      <c r="D90" s="49">
        <f>ROUND(D91+D94,2)</f>
        <v>16626.59</v>
      </c>
      <c r="E90" s="49">
        <f>ROUND(E91+E94,2)</f>
        <v>16626.59</v>
      </c>
      <c r="F90" s="49">
        <f>ROUND(F91+F94,2)</f>
        <v>16626.59</v>
      </c>
      <c r="G90" s="56">
        <f>ROUND(G91+G94,2)</f>
        <v>0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16626.59</v>
      </c>
      <c r="I91" s="37">
        <f>D94-F94</f>
        <v>0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>
        <v>0</v>
      </c>
      <c r="D93" s="53">
        <v>0</v>
      </c>
      <c r="E93" s="53">
        <v>0</v>
      </c>
      <c r="F93" s="53">
        <v>0</v>
      </c>
      <c r="G93" s="54">
        <f>ROUND(E93-F93,2)</f>
        <v>0</v>
      </c>
      <c r="H93" s="46">
        <f>ROUND(F96-G96,2)</f>
        <v>11747.2</v>
      </c>
      <c r="I93" s="37">
        <f>D96-F96</f>
        <v>0</v>
      </c>
    </row>
    <row r="94" spans="1:9" ht="31.5" x14ac:dyDescent="0.25">
      <c r="A94" s="66" t="s">
        <v>159</v>
      </c>
      <c r="B94" s="67">
        <v>340</v>
      </c>
      <c r="C94" s="49">
        <f>ROUND(C95+C96+C97+C98+C99+C100+C104+C103,2)</f>
        <v>141013</v>
      </c>
      <c r="D94" s="49">
        <f>ROUND(D95+D96+D97+D98+D99+D100+D104+D103,2)</f>
        <v>16626.59</v>
      </c>
      <c r="E94" s="49">
        <f>ROUND(E95+E96+E97+E98+E99+E100+E104+E103,2)</f>
        <v>16626.59</v>
      </c>
      <c r="F94" s="49">
        <f>ROUND(F95+F96+F97+F98+F99+F100+F104+F103,2)</f>
        <v>16626.59</v>
      </c>
      <c r="G94" s="56">
        <f>ROUND(G95+G96+G97+G98+G99+G100+G104+G103,2)</f>
        <v>0</v>
      </c>
      <c r="H94" s="46">
        <f>ROUND(F97-G97,2)</f>
        <v>0</v>
      </c>
      <c r="I94" s="37">
        <f>D97-F97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>ROUND(E95-F95,2)</f>
        <v>0</v>
      </c>
      <c r="H95" s="46">
        <f>ROUND(F98-G98,2)</f>
        <v>0</v>
      </c>
      <c r="I95" s="37">
        <f>D98-F98</f>
        <v>0</v>
      </c>
    </row>
    <row r="96" spans="1:9" ht="15.75" x14ac:dyDescent="0.25">
      <c r="A96" s="51" t="s">
        <v>164</v>
      </c>
      <c r="B96" s="52">
        <v>342</v>
      </c>
      <c r="C96" s="53">
        <v>17139</v>
      </c>
      <c r="D96" s="53">
        <v>11747.2</v>
      </c>
      <c r="E96" s="53">
        <v>11747.2</v>
      </c>
      <c r="F96" s="53">
        <v>11747.2</v>
      </c>
      <c r="G96" s="94">
        <f>ROUND(E96-F96,2)</f>
        <v>0</v>
      </c>
      <c r="H96" s="46">
        <f>ROUND(F99-G99,2)</f>
        <v>0</v>
      </c>
      <c r="I96" s="37">
        <f>D99-F99</f>
        <v>0</v>
      </c>
    </row>
    <row r="97" spans="1:9" ht="15.75" x14ac:dyDescent="0.25">
      <c r="A97" s="51" t="s">
        <v>166</v>
      </c>
      <c r="B97" s="52">
        <v>343</v>
      </c>
      <c r="C97" s="53">
        <v>0</v>
      </c>
      <c r="D97" s="53">
        <v>0</v>
      </c>
      <c r="E97" s="53">
        <v>0</v>
      </c>
      <c r="F97" s="53">
        <v>0</v>
      </c>
      <c r="G97" s="94">
        <f>ROUND(E97-F97,2)</f>
        <v>0</v>
      </c>
      <c r="H97" s="103">
        <f>ROUND(H98+H99,2)</f>
        <v>4879.3900000000003</v>
      </c>
      <c r="I97" s="37">
        <f>D100-F100</f>
        <v>0</v>
      </c>
    </row>
    <row r="98" spans="1:9" ht="15.75" x14ac:dyDescent="0.25">
      <c r="A98" s="51" t="s">
        <v>168</v>
      </c>
      <c r="B98" s="52">
        <v>344</v>
      </c>
      <c r="C98" s="53">
        <v>0</v>
      </c>
      <c r="D98" s="53">
        <v>0</v>
      </c>
      <c r="E98" s="53">
        <v>0</v>
      </c>
      <c r="F98" s="53">
        <v>0</v>
      </c>
      <c r="G98" s="94">
        <f>ROUND(E98-F98,2)</f>
        <v>0</v>
      </c>
      <c r="H98" s="46">
        <f>ROUND(F101-G101,2)</f>
        <v>4879.3900000000003</v>
      </c>
      <c r="I98" s="37"/>
    </row>
    <row r="99" spans="1:9" ht="15.75" x14ac:dyDescent="0.25">
      <c r="A99" s="51" t="s">
        <v>170</v>
      </c>
      <c r="B99" s="52">
        <v>345</v>
      </c>
      <c r="C99" s="53">
        <v>0</v>
      </c>
      <c r="D99" s="53"/>
      <c r="E99" s="53"/>
      <c r="F99" s="53"/>
      <c r="G99" s="94">
        <f>ROUND(E99-F99,2)</f>
        <v>0</v>
      </c>
      <c r="H99" s="46">
        <f>ROUND(F102-G102,2)</f>
        <v>0</v>
      </c>
      <c r="I99" s="37">
        <f>D102-F102</f>
        <v>0</v>
      </c>
    </row>
    <row r="100" spans="1:9" ht="15.75" x14ac:dyDescent="0.25">
      <c r="A100" s="104" t="s">
        <v>172</v>
      </c>
      <c r="B100" s="105">
        <v>346</v>
      </c>
      <c r="C100" s="103">
        <f>ROUND(C101+C102,2)</f>
        <v>123874</v>
      </c>
      <c r="D100" s="103">
        <f>ROUND(D101+D102,2)</f>
        <v>4879.3900000000003</v>
      </c>
      <c r="E100" s="103">
        <f>ROUND(E101+E102,2)</f>
        <v>4879.3900000000003</v>
      </c>
      <c r="F100" s="103">
        <f>ROUND(F101+F102,2)</f>
        <v>4879.3900000000003</v>
      </c>
      <c r="G100" s="71">
        <f>ROUND(G101+G102,2)</f>
        <v>0</v>
      </c>
      <c r="H100" s="46">
        <f>ROUND(F103-G103,2)</f>
        <v>0</v>
      </c>
      <c r="I100" s="37"/>
    </row>
    <row r="101" spans="1:9" ht="31.5" x14ac:dyDescent="0.25">
      <c r="A101" s="51" t="s">
        <v>269</v>
      </c>
      <c r="B101" s="52" t="s">
        <v>270</v>
      </c>
      <c r="C101" s="44">
        <v>39700</v>
      </c>
      <c r="D101" s="44">
        <v>4879.3900000000003</v>
      </c>
      <c r="E101" s="44">
        <v>4879.3900000000003</v>
      </c>
      <c r="F101" s="44">
        <v>4879.3900000000003</v>
      </c>
      <c r="G101" s="71">
        <f>ROUND(E101-F101,2)</f>
        <v>0</v>
      </c>
      <c r="H101" s="46">
        <f>ROUND(F104-G104,2)</f>
        <v>0</v>
      </c>
      <c r="I101" s="37">
        <f>D104-F104</f>
        <v>0</v>
      </c>
    </row>
    <row r="102" spans="1:9" ht="31.5" x14ac:dyDescent="0.25">
      <c r="A102" s="51" t="s">
        <v>271</v>
      </c>
      <c r="B102" s="52" t="s">
        <v>272</v>
      </c>
      <c r="C102" s="44">
        <v>84174</v>
      </c>
      <c r="D102" s="44"/>
      <c r="E102" s="44"/>
      <c r="F102" s="44"/>
      <c r="G102" s="71">
        <f>ROUND(E102-F102,2)</f>
        <v>0</v>
      </c>
    </row>
    <row r="103" spans="1:9" ht="31.5" x14ac:dyDescent="0.25">
      <c r="A103" s="106" t="s">
        <v>273</v>
      </c>
      <c r="B103" s="107">
        <v>347</v>
      </c>
      <c r="C103" s="108"/>
      <c r="D103" s="108"/>
      <c r="E103" s="108"/>
      <c r="F103" s="108"/>
      <c r="G103" s="109">
        <f>ROUND(E103-F103,2)</f>
        <v>0</v>
      </c>
    </row>
    <row r="104" spans="1:9" ht="48" thickBot="1" x14ac:dyDescent="0.3">
      <c r="A104" s="110" t="s">
        <v>274</v>
      </c>
      <c r="B104" s="111">
        <v>349</v>
      </c>
      <c r="C104" s="112"/>
      <c r="D104" s="112"/>
      <c r="E104" s="112"/>
      <c r="F104" s="112"/>
      <c r="G104" s="113">
        <f>ROUND(E104-F104,2)</f>
        <v>0</v>
      </c>
    </row>
    <row r="111" spans="1:9" ht="47.25" x14ac:dyDescent="0.25">
      <c r="A111" s="114" t="s">
        <v>275</v>
      </c>
      <c r="B111" s="115"/>
      <c r="C111" s="116" t="s">
        <v>276</v>
      </c>
      <c r="D111" s="116"/>
      <c r="E111" s="117"/>
      <c r="F111" s="118"/>
    </row>
    <row r="112" spans="1:9" ht="45" x14ac:dyDescent="0.25">
      <c r="A112" s="119" t="s">
        <v>277</v>
      </c>
      <c r="B112" s="115"/>
      <c r="D112" s="119" t="s">
        <v>277</v>
      </c>
      <c r="E112" s="119"/>
    </row>
    <row r="113" spans="1:7" x14ac:dyDescent="0.25">
      <c r="A113" s="119"/>
      <c r="B113" s="115"/>
      <c r="C113" s="115"/>
      <c r="F113" s="119"/>
      <c r="G113" s="119"/>
    </row>
    <row r="114" spans="1:7" x14ac:dyDescent="0.25">
      <c r="A114" t="s">
        <v>278</v>
      </c>
      <c r="B114" s="115"/>
      <c r="C114" s="115"/>
      <c r="F114" s="120"/>
    </row>
  </sheetData>
  <mergeCells count="3">
    <mergeCell ref="A7:G7"/>
    <mergeCell ref="C10:D10"/>
    <mergeCell ref="C13:D1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A5" sqref="A5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1" spans="1:9" x14ac:dyDescent="0.25">
      <c r="A1" s="131" t="s">
        <v>0</v>
      </c>
      <c r="B1" s="131"/>
      <c r="C1" s="131"/>
      <c r="D1" s="131"/>
      <c r="E1" s="131"/>
      <c r="F1" s="131"/>
      <c r="G1" s="131"/>
    </row>
    <row r="2" spans="1:9" x14ac:dyDescent="0.25">
      <c r="B2" s="2" t="s">
        <v>1</v>
      </c>
      <c r="C2" t="s">
        <v>191</v>
      </c>
    </row>
    <row r="3" spans="1:9" x14ac:dyDescent="0.25">
      <c r="G3" s="3" t="s">
        <v>3</v>
      </c>
    </row>
    <row r="4" spans="1:9" ht="51" customHeight="1" x14ac:dyDescent="0.25">
      <c r="A4" s="1" t="s">
        <v>4</v>
      </c>
      <c r="C4" s="132" t="s">
        <v>5</v>
      </c>
      <c r="D4" s="132"/>
      <c r="F4" t="s">
        <v>6</v>
      </c>
      <c r="G4" s="3">
        <v>503010</v>
      </c>
      <c r="H4">
        <v>40548899</v>
      </c>
      <c r="I4" t="s">
        <v>7</v>
      </c>
    </row>
    <row r="5" spans="1:9" x14ac:dyDescent="0.25">
      <c r="A5" s="1" t="s">
        <v>8</v>
      </c>
      <c r="F5" t="s">
        <v>9</v>
      </c>
      <c r="G5" s="4"/>
      <c r="I5" t="s">
        <v>10</v>
      </c>
    </row>
    <row r="6" spans="1:9" x14ac:dyDescent="0.25">
      <c r="A6" s="1" t="s">
        <v>11</v>
      </c>
      <c r="F6" t="s">
        <v>12</v>
      </c>
      <c r="G6" s="4"/>
    </row>
    <row r="7" spans="1:9" ht="30" x14ac:dyDescent="0.25">
      <c r="A7" s="1" t="s">
        <v>13</v>
      </c>
      <c r="C7" s="133"/>
      <c r="D7" s="133"/>
      <c r="F7" t="s">
        <v>14</v>
      </c>
      <c r="G7" s="4"/>
    </row>
    <row r="8" spans="1:9" ht="15.75" thickBot="1" x14ac:dyDescent="0.3">
      <c r="G8" s="3">
        <v>383</v>
      </c>
    </row>
    <row r="9" spans="1:9" ht="75.75" thickBot="1" x14ac:dyDescent="0.3">
      <c r="A9" s="5" t="s">
        <v>15</v>
      </c>
      <c r="B9" s="6" t="s">
        <v>16</v>
      </c>
      <c r="C9" s="7" t="s">
        <v>17</v>
      </c>
      <c r="D9" s="6" t="s">
        <v>18</v>
      </c>
      <c r="E9" s="7" t="s">
        <v>19</v>
      </c>
      <c r="F9" s="6" t="s">
        <v>20</v>
      </c>
      <c r="G9" s="8" t="s">
        <v>21</v>
      </c>
    </row>
    <row r="10" spans="1:9" ht="15.75" thickBot="1" x14ac:dyDescent="0.3">
      <c r="A10" s="5" t="s">
        <v>22</v>
      </c>
      <c r="B10" s="9">
        <v>2</v>
      </c>
      <c r="C10" s="10">
        <v>3</v>
      </c>
      <c r="D10" s="9">
        <v>4</v>
      </c>
      <c r="E10" s="10">
        <v>5</v>
      </c>
      <c r="F10" s="9">
        <v>6</v>
      </c>
      <c r="G10" s="11">
        <v>7</v>
      </c>
    </row>
    <row r="11" spans="1:9" s="15" customFormat="1" ht="16.5" thickBot="1" x14ac:dyDescent="0.3">
      <c r="A11" s="33" t="s">
        <v>192</v>
      </c>
      <c r="B11" s="34" t="s">
        <v>132</v>
      </c>
      <c r="C11" s="35">
        <f>ROUND(C12+C18+C67+C75+C84,2)</f>
        <v>2213013.98</v>
      </c>
      <c r="D11" s="35">
        <f>ROUND(D12+D18+D67+D75+D84,2)</f>
        <v>233573.98</v>
      </c>
      <c r="E11" s="35">
        <f>ROUND(E12+E18+E67+E75+E84,2)</f>
        <v>233573.98</v>
      </c>
      <c r="F11" s="35">
        <f>ROUND(F12+F18+F67+F75+F84,2)</f>
        <v>233573.98</v>
      </c>
      <c r="G11" s="35">
        <f>ROUND(G12+G18+G67+G75+G84,2)</f>
        <v>0</v>
      </c>
      <c r="H11" s="36">
        <f>ROUND(H12+H18+H67+H72+H81,2)</f>
        <v>233573.98</v>
      </c>
      <c r="I11" s="37">
        <f>D11-F11</f>
        <v>0</v>
      </c>
    </row>
    <row r="12" spans="1:9" ht="31.5" x14ac:dyDescent="0.25">
      <c r="A12" s="38" t="s">
        <v>25</v>
      </c>
      <c r="B12" s="39">
        <v>210</v>
      </c>
      <c r="C12" s="40">
        <f t="shared" ref="C12:H12" si="0">ROUND(C13+C14+C17,2)</f>
        <v>0</v>
      </c>
      <c r="D12" s="40">
        <f t="shared" si="0"/>
        <v>0</v>
      </c>
      <c r="E12" s="40">
        <f t="shared" si="0"/>
        <v>0</v>
      </c>
      <c r="F12" s="40">
        <f t="shared" si="0"/>
        <v>0</v>
      </c>
      <c r="G12" s="40">
        <f t="shared" si="0"/>
        <v>0</v>
      </c>
      <c r="H12" s="41">
        <f t="shared" si="0"/>
        <v>0</v>
      </c>
      <c r="I12" s="37">
        <f>D12-F12</f>
        <v>0</v>
      </c>
    </row>
    <row r="13" spans="1:9" s="15" customFormat="1" ht="15.75" x14ac:dyDescent="0.25">
      <c r="A13" s="42" t="s">
        <v>27</v>
      </c>
      <c r="B13" s="43">
        <v>211</v>
      </c>
      <c r="C13" s="44"/>
      <c r="D13" s="44"/>
      <c r="E13" s="44"/>
      <c r="F13" s="44"/>
      <c r="G13" s="45">
        <f>ROUND(E13-F13,2)</f>
        <v>0</v>
      </c>
      <c r="H13" s="46">
        <f>ROUND(F13-G13,2)</f>
        <v>0</v>
      </c>
      <c r="I13" s="37">
        <f>D13-F13</f>
        <v>0</v>
      </c>
    </row>
    <row r="14" spans="1:9" ht="15.75" x14ac:dyDescent="0.25">
      <c r="A14" s="47" t="s">
        <v>29</v>
      </c>
      <c r="B14" s="48">
        <v>212</v>
      </c>
      <c r="C14" s="49">
        <f t="shared" ref="C14:H14" si="1">ROUND(C15+C16,2)</f>
        <v>0</v>
      </c>
      <c r="D14" s="49">
        <f t="shared" si="1"/>
        <v>0</v>
      </c>
      <c r="E14" s="49">
        <f t="shared" si="1"/>
        <v>0</v>
      </c>
      <c r="F14" s="49">
        <f t="shared" si="1"/>
        <v>0</v>
      </c>
      <c r="G14" s="49">
        <f t="shared" si="1"/>
        <v>0</v>
      </c>
      <c r="H14" s="50">
        <f t="shared" si="1"/>
        <v>0</v>
      </c>
      <c r="I14" s="37">
        <f>D14-F14</f>
        <v>0</v>
      </c>
    </row>
    <row r="15" spans="1:9" s="15" customFormat="1" ht="31.5" x14ac:dyDescent="0.25">
      <c r="A15" s="51" t="s">
        <v>193</v>
      </c>
      <c r="B15" s="52" t="s">
        <v>32</v>
      </c>
      <c r="C15" s="53"/>
      <c r="D15" s="53"/>
      <c r="E15" s="53"/>
      <c r="F15" s="53"/>
      <c r="G15" s="54">
        <f>+ROUND(E15-F15,2)</f>
        <v>0</v>
      </c>
      <c r="H15" s="46">
        <f>ROUND(F15-G15,2)</f>
        <v>0</v>
      </c>
      <c r="I15" s="37">
        <f>D15-F15</f>
        <v>0</v>
      </c>
    </row>
    <row r="16" spans="1:9" ht="15.75" x14ac:dyDescent="0.25">
      <c r="A16" s="51" t="s">
        <v>194</v>
      </c>
      <c r="B16" s="52" t="s">
        <v>195</v>
      </c>
      <c r="C16" s="53"/>
      <c r="D16" s="53"/>
      <c r="E16" s="53"/>
      <c r="F16" s="53"/>
      <c r="G16" s="54">
        <f>ROUND(E16-F16,2)</f>
        <v>0</v>
      </c>
      <c r="H16" s="46">
        <f>ROUND(F16-G16,2)</f>
        <v>0</v>
      </c>
      <c r="I16" s="37"/>
    </row>
    <row r="17" spans="1:9" ht="31.5" x14ac:dyDescent="0.25">
      <c r="A17" s="51" t="s">
        <v>39</v>
      </c>
      <c r="B17" s="52">
        <v>213</v>
      </c>
      <c r="C17" s="53"/>
      <c r="D17" s="53"/>
      <c r="E17" s="53"/>
      <c r="F17" s="53"/>
      <c r="G17" s="54">
        <f>ROUND(E17-F17,2)</f>
        <v>0</v>
      </c>
      <c r="H17" s="46">
        <f>ROUND(F17-G17,2)</f>
        <v>0</v>
      </c>
      <c r="I17" s="37">
        <f t="shared" ref="I17:I26" si="2">D17-F17</f>
        <v>0</v>
      </c>
    </row>
    <row r="18" spans="1:9" ht="15.75" x14ac:dyDescent="0.25">
      <c r="A18" s="55" t="s">
        <v>41</v>
      </c>
      <c r="B18" s="48">
        <v>220</v>
      </c>
      <c r="C18" s="49">
        <f t="shared" ref="C18:H18" si="3">ROUND(C19+C20+C21+C28+C29+C47+C64+C65+C66,2)</f>
        <v>0</v>
      </c>
      <c r="D18" s="49">
        <f t="shared" si="3"/>
        <v>0</v>
      </c>
      <c r="E18" s="49">
        <f t="shared" si="3"/>
        <v>0</v>
      </c>
      <c r="F18" s="49">
        <f t="shared" si="3"/>
        <v>0</v>
      </c>
      <c r="G18" s="49">
        <f t="shared" si="3"/>
        <v>0</v>
      </c>
      <c r="H18" s="50">
        <f t="shared" si="3"/>
        <v>0</v>
      </c>
      <c r="I18" s="37">
        <f t="shared" si="2"/>
        <v>0</v>
      </c>
    </row>
    <row r="19" spans="1:9" ht="15.75" x14ac:dyDescent="0.25">
      <c r="A19" s="42" t="s">
        <v>196</v>
      </c>
      <c r="B19" s="43">
        <v>221</v>
      </c>
      <c r="C19" s="53"/>
      <c r="D19" s="53"/>
      <c r="E19" s="53"/>
      <c r="F19" s="53"/>
      <c r="G19" s="54">
        <f>ROUND(E19-F19,2)</f>
        <v>0</v>
      </c>
      <c r="H19" s="46">
        <f>ROUND(F19-G19,2)</f>
        <v>0</v>
      </c>
      <c r="I19" s="37">
        <f t="shared" si="2"/>
        <v>0</v>
      </c>
    </row>
    <row r="20" spans="1:9" s="15" customFormat="1" ht="15.75" x14ac:dyDescent="0.25">
      <c r="A20" s="42" t="s">
        <v>45</v>
      </c>
      <c r="B20" s="43">
        <v>222</v>
      </c>
      <c r="C20" s="53"/>
      <c r="D20" s="53"/>
      <c r="E20" s="53"/>
      <c r="F20" s="53"/>
      <c r="G20" s="54">
        <f>ROUND(E20-F20,2)</f>
        <v>0</v>
      </c>
      <c r="H20" s="46">
        <f>ROUND(F20-G20,2)</f>
        <v>0</v>
      </c>
      <c r="I20" s="37">
        <f t="shared" si="2"/>
        <v>0</v>
      </c>
    </row>
    <row r="21" spans="1:9" ht="15.75" x14ac:dyDescent="0.25">
      <c r="A21" s="47" t="s">
        <v>47</v>
      </c>
      <c r="B21" s="48">
        <v>223</v>
      </c>
      <c r="C21" s="49">
        <f t="shared" ref="C21:H21" si="4">ROUND(C22,2)</f>
        <v>0</v>
      </c>
      <c r="D21" s="49">
        <f t="shared" si="4"/>
        <v>0</v>
      </c>
      <c r="E21" s="49">
        <f t="shared" si="4"/>
        <v>0</v>
      </c>
      <c r="F21" s="49">
        <f t="shared" si="4"/>
        <v>0</v>
      </c>
      <c r="G21" s="56">
        <f t="shared" si="4"/>
        <v>0</v>
      </c>
      <c r="H21" s="50">
        <f t="shared" si="4"/>
        <v>0</v>
      </c>
      <c r="I21" s="37">
        <f t="shared" si="2"/>
        <v>0</v>
      </c>
    </row>
    <row r="22" spans="1:9" ht="63" x14ac:dyDescent="0.25">
      <c r="A22" s="57" t="s">
        <v>49</v>
      </c>
      <c r="B22" s="58" t="s">
        <v>197</v>
      </c>
      <c r="C22" s="59">
        <f t="shared" ref="C22:H22" si="5">ROUND(C23+C24+C25+C26+C27,2)</f>
        <v>0</v>
      </c>
      <c r="D22" s="59">
        <f t="shared" si="5"/>
        <v>0</v>
      </c>
      <c r="E22" s="59">
        <f t="shared" si="5"/>
        <v>0</v>
      </c>
      <c r="F22" s="59">
        <f t="shared" si="5"/>
        <v>0</v>
      </c>
      <c r="G22" s="60">
        <f t="shared" si="5"/>
        <v>0</v>
      </c>
      <c r="H22" s="61">
        <f t="shared" si="5"/>
        <v>0</v>
      </c>
      <c r="I22" s="37">
        <f t="shared" si="2"/>
        <v>0</v>
      </c>
    </row>
    <row r="23" spans="1:9" ht="15.75" x14ac:dyDescent="0.25">
      <c r="A23" s="51" t="s">
        <v>51</v>
      </c>
      <c r="B23" s="52" t="s">
        <v>198</v>
      </c>
      <c r="C23" s="53"/>
      <c r="D23" s="53"/>
      <c r="E23" s="53"/>
      <c r="F23" s="53"/>
      <c r="G23" s="54">
        <f>ROUND(E23-F23,2)</f>
        <v>0</v>
      </c>
      <c r="H23" s="46">
        <f>ROUND(F23-G23,2)</f>
        <v>0</v>
      </c>
      <c r="I23" s="37">
        <f t="shared" si="2"/>
        <v>0</v>
      </c>
    </row>
    <row r="24" spans="1:9" s="15" customFormat="1" ht="15.75" x14ac:dyDescent="0.25">
      <c r="A24" s="51" t="s">
        <v>199</v>
      </c>
      <c r="B24" s="52" t="s">
        <v>200</v>
      </c>
      <c r="C24" s="53"/>
      <c r="D24" s="53"/>
      <c r="E24" s="53"/>
      <c r="F24" s="53"/>
      <c r="G24" s="54">
        <f xml:space="preserve"> ROUND(E24-F24,2)</f>
        <v>0</v>
      </c>
      <c r="H24" s="46">
        <f>ROUND(F24-G24,2)</f>
        <v>0</v>
      </c>
      <c r="I24" s="37">
        <f t="shared" si="2"/>
        <v>0</v>
      </c>
    </row>
    <row r="25" spans="1:9" ht="31.5" x14ac:dyDescent="0.25">
      <c r="A25" s="51" t="s">
        <v>55</v>
      </c>
      <c r="B25" s="52" t="s">
        <v>201</v>
      </c>
      <c r="C25" s="53"/>
      <c r="D25" s="53"/>
      <c r="E25" s="53"/>
      <c r="F25" s="53"/>
      <c r="G25" s="54">
        <f>ROUND(E25-F25,2)</f>
        <v>0</v>
      </c>
      <c r="H25" s="46">
        <f>ROUND(F25-G25,2)</f>
        <v>0</v>
      </c>
      <c r="I25" s="37">
        <f t="shared" si="2"/>
        <v>0</v>
      </c>
    </row>
    <row r="26" spans="1:9" ht="31.5" x14ac:dyDescent="0.25">
      <c r="A26" s="51" t="s">
        <v>202</v>
      </c>
      <c r="B26" s="52" t="s">
        <v>203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51" t="s">
        <v>204</v>
      </c>
      <c r="B27" s="52" t="s">
        <v>205</v>
      </c>
      <c r="C27" s="53"/>
      <c r="D27" s="53"/>
      <c r="E27" s="53"/>
      <c r="F27" s="53"/>
      <c r="G27" s="54">
        <f>ROUND(E27-F27,2)</f>
        <v>0</v>
      </c>
      <c r="H27" s="46">
        <f>ROUND(F27-G27,2)</f>
        <v>0</v>
      </c>
      <c r="I27" s="37"/>
    </row>
    <row r="28" spans="1:9" ht="47.25" x14ac:dyDescent="0.25">
      <c r="A28" s="62" t="s">
        <v>206</v>
      </c>
      <c r="B28" s="63">
        <v>224</v>
      </c>
      <c r="C28" s="64"/>
      <c r="D28" s="64"/>
      <c r="E28" s="64"/>
      <c r="F28" s="64"/>
      <c r="G28" s="54">
        <f>ROUND(E28-F28,2)</f>
        <v>0</v>
      </c>
      <c r="H28" s="65">
        <f>ROUND(F28-G28,2)</f>
        <v>0</v>
      </c>
      <c r="I28" s="37">
        <f t="shared" ref="I28:I59" si="6">D28-F28</f>
        <v>0</v>
      </c>
    </row>
    <row r="29" spans="1:9" ht="31.5" x14ac:dyDescent="0.25">
      <c r="A29" s="66" t="s">
        <v>207</v>
      </c>
      <c r="B29" s="67">
        <v>225</v>
      </c>
      <c r="C29" s="49">
        <f t="shared" ref="C29:H29" si="7">ROUND(C30+C31+C37+C38+C39+C44+C45+C46,2)</f>
        <v>0</v>
      </c>
      <c r="D29" s="49">
        <f t="shared" si="7"/>
        <v>0</v>
      </c>
      <c r="E29" s="49">
        <f t="shared" si="7"/>
        <v>0</v>
      </c>
      <c r="F29" s="49">
        <f t="shared" si="7"/>
        <v>0</v>
      </c>
      <c r="G29" s="56">
        <f t="shared" si="7"/>
        <v>0</v>
      </c>
      <c r="H29" s="50">
        <f t="shared" si="7"/>
        <v>0</v>
      </c>
      <c r="I29" s="37">
        <f t="shared" si="6"/>
        <v>0</v>
      </c>
    </row>
    <row r="30" spans="1:9" s="15" customFormat="1" ht="31.5" x14ac:dyDescent="0.25">
      <c r="A30" s="51" t="s">
        <v>208</v>
      </c>
      <c r="B30" s="52" t="s">
        <v>70</v>
      </c>
      <c r="C30" s="44"/>
      <c r="D30" s="44"/>
      <c r="E30" s="44"/>
      <c r="F30" s="44"/>
      <c r="G30" s="45">
        <f>ROUND(E30-F30,2)</f>
        <v>0</v>
      </c>
      <c r="H30" s="46">
        <f>ROUND(F30-G30,2)</f>
        <v>0</v>
      </c>
      <c r="I30" s="37">
        <f t="shared" si="6"/>
        <v>0</v>
      </c>
    </row>
    <row r="31" spans="1:9" ht="15.75" x14ac:dyDescent="0.25">
      <c r="A31" s="57" t="s">
        <v>71</v>
      </c>
      <c r="B31" s="58" t="s">
        <v>209</v>
      </c>
      <c r="C31" s="59">
        <f t="shared" ref="C31:H31" si="8">ROUND(C32+C33+C34+C35+C36,2)</f>
        <v>0</v>
      </c>
      <c r="D31" s="59">
        <f t="shared" si="8"/>
        <v>0</v>
      </c>
      <c r="E31" s="59">
        <f t="shared" si="8"/>
        <v>0</v>
      </c>
      <c r="F31" s="59">
        <f t="shared" si="8"/>
        <v>0</v>
      </c>
      <c r="G31" s="60">
        <f t="shared" si="8"/>
        <v>0</v>
      </c>
      <c r="H31" s="61">
        <f t="shared" si="8"/>
        <v>0</v>
      </c>
      <c r="I31" s="37">
        <f t="shared" si="6"/>
        <v>0</v>
      </c>
    </row>
    <row r="32" spans="1:9" ht="15.75" x14ac:dyDescent="0.25">
      <c r="A32" s="51" t="s">
        <v>73</v>
      </c>
      <c r="B32" s="52" t="s">
        <v>74</v>
      </c>
      <c r="C32" s="53"/>
      <c r="D32" s="53"/>
      <c r="E32" s="53"/>
      <c r="F32" s="53"/>
      <c r="G32" s="68">
        <f t="shared" ref="G32:H38" si="9">ROUND(E32-F32,2)</f>
        <v>0</v>
      </c>
      <c r="H32" s="46">
        <f t="shared" si="9"/>
        <v>0</v>
      </c>
      <c r="I32" s="37">
        <f t="shared" si="6"/>
        <v>0</v>
      </c>
    </row>
    <row r="33" spans="1:9" s="15" customFormat="1" ht="15.75" x14ac:dyDescent="0.25">
      <c r="A33" s="51" t="s">
        <v>210</v>
      </c>
      <c r="B33" s="52" t="s">
        <v>211</v>
      </c>
      <c r="C33" s="53"/>
      <c r="D33" s="53"/>
      <c r="E33" s="53"/>
      <c r="F33" s="53"/>
      <c r="G33" s="68">
        <f t="shared" si="9"/>
        <v>0</v>
      </c>
      <c r="H33" s="46">
        <f t="shared" si="9"/>
        <v>0</v>
      </c>
      <c r="I33" s="37">
        <f t="shared" si="6"/>
        <v>0</v>
      </c>
    </row>
    <row r="34" spans="1:9" s="15" customFormat="1" ht="15.75" x14ac:dyDescent="0.25">
      <c r="A34" s="51" t="s">
        <v>77</v>
      </c>
      <c r="B34" s="52" t="s">
        <v>212</v>
      </c>
      <c r="C34" s="53"/>
      <c r="D34" s="53"/>
      <c r="E34" s="53"/>
      <c r="F34" s="53"/>
      <c r="G34" s="68">
        <f t="shared" si="9"/>
        <v>0</v>
      </c>
      <c r="H34" s="46">
        <f t="shared" si="9"/>
        <v>0</v>
      </c>
      <c r="I34" s="37">
        <f t="shared" si="6"/>
        <v>0</v>
      </c>
    </row>
    <row r="35" spans="1:9" ht="15.75" x14ac:dyDescent="0.25">
      <c r="A35" s="69" t="s">
        <v>79</v>
      </c>
      <c r="B35" s="52" t="s">
        <v>213</v>
      </c>
      <c r="C35" s="53"/>
      <c r="D35" s="53"/>
      <c r="E35" s="53"/>
      <c r="F35" s="53"/>
      <c r="G35" s="68">
        <f t="shared" si="9"/>
        <v>0</v>
      </c>
      <c r="H35" s="46">
        <f t="shared" si="9"/>
        <v>0</v>
      </c>
      <c r="I35" s="37">
        <f t="shared" si="6"/>
        <v>0</v>
      </c>
    </row>
    <row r="36" spans="1:9" ht="31.5" x14ac:dyDescent="0.25">
      <c r="A36" s="51" t="s">
        <v>214</v>
      </c>
      <c r="B36" s="52" t="s">
        <v>215</v>
      </c>
      <c r="C36" s="53"/>
      <c r="D36" s="53"/>
      <c r="E36" s="53"/>
      <c r="F36" s="53"/>
      <c r="G36" s="68">
        <f t="shared" si="9"/>
        <v>0</v>
      </c>
      <c r="H36" s="46">
        <f t="shared" si="9"/>
        <v>0</v>
      </c>
      <c r="I36" s="37">
        <f t="shared" si="6"/>
        <v>0</v>
      </c>
    </row>
    <row r="37" spans="1:9" ht="47.25" x14ac:dyDescent="0.25">
      <c r="A37" s="62" t="s">
        <v>216</v>
      </c>
      <c r="B37" s="70" t="s">
        <v>217</v>
      </c>
      <c r="C37" s="64"/>
      <c r="D37" s="64"/>
      <c r="E37" s="64"/>
      <c r="F37" s="64"/>
      <c r="G37" s="68">
        <f t="shared" si="9"/>
        <v>0</v>
      </c>
      <c r="H37" s="65">
        <f t="shared" si="9"/>
        <v>0</v>
      </c>
      <c r="I37" s="37">
        <f t="shared" si="6"/>
        <v>0</v>
      </c>
    </row>
    <row r="38" spans="1:9" ht="15.75" x14ac:dyDescent="0.25">
      <c r="A38" s="62" t="s">
        <v>85</v>
      </c>
      <c r="B38" s="70" t="s">
        <v>218</v>
      </c>
      <c r="C38" s="64"/>
      <c r="D38" s="64"/>
      <c r="E38" s="64"/>
      <c r="F38" s="64"/>
      <c r="G38" s="68">
        <f t="shared" si="9"/>
        <v>0</v>
      </c>
      <c r="H38" s="65">
        <f t="shared" si="9"/>
        <v>0</v>
      </c>
      <c r="I38" s="37">
        <f t="shared" si="6"/>
        <v>0</v>
      </c>
    </row>
    <row r="39" spans="1:9" ht="31.5" x14ac:dyDescent="0.25">
      <c r="A39" s="57" t="s">
        <v>87</v>
      </c>
      <c r="B39" s="58" t="s">
        <v>219</v>
      </c>
      <c r="C39" s="59">
        <f t="shared" ref="C39:H39" si="10">ROUND(C40+C41+C42+C43,2)</f>
        <v>0</v>
      </c>
      <c r="D39" s="59">
        <f t="shared" si="10"/>
        <v>0</v>
      </c>
      <c r="E39" s="59">
        <f t="shared" si="10"/>
        <v>0</v>
      </c>
      <c r="F39" s="59">
        <f t="shared" si="10"/>
        <v>0</v>
      </c>
      <c r="G39" s="60">
        <f t="shared" si="10"/>
        <v>0</v>
      </c>
      <c r="H39" s="61">
        <f t="shared" si="10"/>
        <v>0</v>
      </c>
      <c r="I39" s="37">
        <f t="shared" si="6"/>
        <v>0</v>
      </c>
    </row>
    <row r="40" spans="1:9" ht="31.5" x14ac:dyDescent="0.25">
      <c r="A40" s="51" t="s">
        <v>89</v>
      </c>
      <c r="B40" s="52" t="s">
        <v>90</v>
      </c>
      <c r="C40" s="44"/>
      <c r="D40" s="44"/>
      <c r="E40" s="44"/>
      <c r="F40" s="44"/>
      <c r="G40" s="71">
        <f t="shared" ref="G40:H46" si="11">ROUND(E40-F40,2)</f>
        <v>0</v>
      </c>
      <c r="H40" s="46">
        <f t="shared" si="11"/>
        <v>0</v>
      </c>
      <c r="I40" s="37">
        <f t="shared" si="6"/>
        <v>0</v>
      </c>
    </row>
    <row r="41" spans="1:9" ht="47.25" x14ac:dyDescent="0.25">
      <c r="A41" s="51" t="s">
        <v>220</v>
      </c>
      <c r="B41" s="52" t="s">
        <v>221</v>
      </c>
      <c r="C41" s="44"/>
      <c r="D41" s="44"/>
      <c r="E41" s="44"/>
      <c r="F41" s="44"/>
      <c r="G41" s="71">
        <f t="shared" si="11"/>
        <v>0</v>
      </c>
      <c r="H41" s="46">
        <f t="shared" si="11"/>
        <v>0</v>
      </c>
      <c r="I41" s="37">
        <f t="shared" si="6"/>
        <v>0</v>
      </c>
    </row>
    <row r="42" spans="1:9" ht="31.5" x14ac:dyDescent="0.25">
      <c r="A42" s="51" t="s">
        <v>222</v>
      </c>
      <c r="B42" s="52" t="s">
        <v>223</v>
      </c>
      <c r="C42" s="44"/>
      <c r="D42" s="44"/>
      <c r="E42" s="44"/>
      <c r="F42" s="44"/>
      <c r="G42" s="71">
        <f t="shared" si="11"/>
        <v>0</v>
      </c>
      <c r="H42" s="46">
        <f t="shared" si="11"/>
        <v>0</v>
      </c>
      <c r="I42" s="37">
        <f t="shared" si="6"/>
        <v>0</v>
      </c>
    </row>
    <row r="43" spans="1:9" ht="31.5" x14ac:dyDescent="0.25">
      <c r="A43" s="51" t="s">
        <v>95</v>
      </c>
      <c r="B43" s="52" t="s">
        <v>96</v>
      </c>
      <c r="C43" s="44"/>
      <c r="D43" s="44"/>
      <c r="E43" s="44"/>
      <c r="F43" s="44"/>
      <c r="G43" s="71">
        <f t="shared" si="11"/>
        <v>0</v>
      </c>
      <c r="H43" s="46">
        <f t="shared" si="11"/>
        <v>0</v>
      </c>
      <c r="I43" s="37">
        <f t="shared" si="6"/>
        <v>0</v>
      </c>
    </row>
    <row r="44" spans="1:9" s="27" customFormat="1" ht="47.25" x14ac:dyDescent="0.25">
      <c r="A44" s="62" t="s">
        <v>224</v>
      </c>
      <c r="B44" s="70" t="s">
        <v>98</v>
      </c>
      <c r="C44" s="72"/>
      <c r="D44" s="72"/>
      <c r="E44" s="72"/>
      <c r="F44" s="72"/>
      <c r="G44" s="71">
        <f t="shared" si="11"/>
        <v>0</v>
      </c>
      <c r="H44" s="65">
        <f t="shared" si="11"/>
        <v>0</v>
      </c>
      <c r="I44" s="37">
        <f t="shared" si="6"/>
        <v>0</v>
      </c>
    </row>
    <row r="45" spans="1:9" ht="31.5" x14ac:dyDescent="0.25">
      <c r="A45" s="62" t="s">
        <v>99</v>
      </c>
      <c r="B45" s="70" t="s">
        <v>100</v>
      </c>
      <c r="C45" s="72"/>
      <c r="D45" s="72"/>
      <c r="E45" s="72"/>
      <c r="F45" s="72"/>
      <c r="G45" s="71">
        <f t="shared" si="11"/>
        <v>0</v>
      </c>
      <c r="H45" s="65">
        <f t="shared" si="11"/>
        <v>0</v>
      </c>
      <c r="I45" s="37">
        <f t="shared" si="6"/>
        <v>0</v>
      </c>
    </row>
    <row r="46" spans="1:9" ht="31.5" x14ac:dyDescent="0.25">
      <c r="A46" s="62" t="s">
        <v>101</v>
      </c>
      <c r="B46" s="70" t="s">
        <v>102</v>
      </c>
      <c r="C46" s="64"/>
      <c r="D46" s="64"/>
      <c r="E46" s="64"/>
      <c r="F46" s="64"/>
      <c r="G46" s="68">
        <f t="shared" si="11"/>
        <v>0</v>
      </c>
      <c r="H46" s="65">
        <f t="shared" si="11"/>
        <v>0</v>
      </c>
      <c r="I46" s="37">
        <f t="shared" si="6"/>
        <v>0</v>
      </c>
    </row>
    <row r="47" spans="1:9" ht="15.75" x14ac:dyDescent="0.25">
      <c r="A47" s="47" t="s">
        <v>225</v>
      </c>
      <c r="B47" s="48">
        <v>226</v>
      </c>
      <c r="C47" s="73">
        <f>ROUND(C48+C50+C51+C52+C53+C54+C62+C63,2)</f>
        <v>0</v>
      </c>
      <c r="D47" s="73">
        <f>ROUND(D48+D50+D51+D52+D53+D54+D62+D63,2)</f>
        <v>0</v>
      </c>
      <c r="E47" s="73">
        <f>ROUND(E48+E50+E51+E52+E53+E54+E62+E63,2)</f>
        <v>0</v>
      </c>
      <c r="F47" s="73">
        <f>ROUND(F48+F50+F51+F52+F53+F54+F62+F63,2)</f>
        <v>0</v>
      </c>
      <c r="G47" s="74">
        <f>ROUND(G48+G50+G51+G52+G53+G54+G62+G63,2)</f>
        <v>0</v>
      </c>
      <c r="H47" s="75">
        <f>ROUND(H48++H50+H51+H52+H53+H54+H62+H63,2)</f>
        <v>0</v>
      </c>
      <c r="I47" s="37">
        <f t="shared" si="6"/>
        <v>0</v>
      </c>
    </row>
    <row r="48" spans="1:9" ht="110.25" x14ac:dyDescent="0.25">
      <c r="A48" s="57" t="s">
        <v>226</v>
      </c>
      <c r="B48" s="58" t="s">
        <v>106</v>
      </c>
      <c r="C48" s="59">
        <f t="shared" ref="C48:H48" si="12">ROUND(C49,2)</f>
        <v>0</v>
      </c>
      <c r="D48" s="59">
        <f t="shared" si="12"/>
        <v>0</v>
      </c>
      <c r="E48" s="59">
        <f t="shared" si="12"/>
        <v>0</v>
      </c>
      <c r="F48" s="59">
        <f t="shared" si="12"/>
        <v>0</v>
      </c>
      <c r="G48" s="60">
        <f t="shared" si="12"/>
        <v>0</v>
      </c>
      <c r="H48" s="61">
        <f t="shared" si="12"/>
        <v>0</v>
      </c>
      <c r="I48" s="37">
        <f t="shared" si="6"/>
        <v>0</v>
      </c>
    </row>
    <row r="49" spans="1:9" ht="110.25" x14ac:dyDescent="0.25">
      <c r="A49" s="51" t="s">
        <v>227</v>
      </c>
      <c r="B49" s="52" t="s">
        <v>108</v>
      </c>
      <c r="C49" s="53"/>
      <c r="D49" s="53"/>
      <c r="E49" s="53"/>
      <c r="F49" s="53"/>
      <c r="G49" s="54">
        <f t="shared" ref="G49:H53" si="13">ROUND(E49-F49,2)</f>
        <v>0</v>
      </c>
      <c r="H49" s="46">
        <f t="shared" si="13"/>
        <v>0</v>
      </c>
      <c r="I49" s="37">
        <f t="shared" si="6"/>
        <v>0</v>
      </c>
    </row>
    <row r="50" spans="1:9" ht="15.75" x14ac:dyDescent="0.25">
      <c r="A50" s="51" t="s">
        <v>111</v>
      </c>
      <c r="B50" s="52" t="s">
        <v>228</v>
      </c>
      <c r="C50" s="53"/>
      <c r="D50" s="53"/>
      <c r="E50" s="53"/>
      <c r="F50" s="53"/>
      <c r="G50" s="54">
        <f t="shared" si="13"/>
        <v>0</v>
      </c>
      <c r="H50" s="46">
        <f t="shared" si="13"/>
        <v>0</v>
      </c>
      <c r="I50" s="37">
        <f t="shared" si="6"/>
        <v>0</v>
      </c>
    </row>
    <row r="51" spans="1:9" ht="31.5" x14ac:dyDescent="0.25">
      <c r="A51" s="51" t="s">
        <v>115</v>
      </c>
      <c r="B51" s="52" t="s">
        <v>229</v>
      </c>
      <c r="C51" s="53"/>
      <c r="D51" s="53"/>
      <c r="E51" s="53"/>
      <c r="F51" s="53"/>
      <c r="G51" s="54">
        <f t="shared" si="13"/>
        <v>0</v>
      </c>
      <c r="H51" s="46">
        <f t="shared" si="13"/>
        <v>0</v>
      </c>
      <c r="I51" s="37">
        <f t="shared" si="6"/>
        <v>0</v>
      </c>
    </row>
    <row r="52" spans="1:9" s="15" customFormat="1" ht="15.75" x14ac:dyDescent="0.25">
      <c r="A52" s="51" t="s">
        <v>117</v>
      </c>
      <c r="B52" s="52" t="s">
        <v>230</v>
      </c>
      <c r="C52" s="53"/>
      <c r="D52" s="53"/>
      <c r="E52" s="53"/>
      <c r="F52" s="53"/>
      <c r="G52" s="54">
        <f t="shared" si="13"/>
        <v>0</v>
      </c>
      <c r="H52" s="46">
        <f t="shared" si="13"/>
        <v>0</v>
      </c>
      <c r="I52" s="37">
        <f t="shared" si="6"/>
        <v>0</v>
      </c>
    </row>
    <row r="53" spans="1:9" ht="63" x14ac:dyDescent="0.25">
      <c r="A53" s="51" t="s">
        <v>119</v>
      </c>
      <c r="B53" s="52" t="s">
        <v>231</v>
      </c>
      <c r="C53" s="53"/>
      <c r="D53" s="53"/>
      <c r="E53" s="53"/>
      <c r="F53" s="53"/>
      <c r="G53" s="54">
        <f t="shared" si="13"/>
        <v>0</v>
      </c>
      <c r="H53" s="46">
        <f t="shared" si="13"/>
        <v>0</v>
      </c>
      <c r="I53" s="37">
        <f t="shared" si="6"/>
        <v>0</v>
      </c>
    </row>
    <row r="54" spans="1:9" ht="15.75" x14ac:dyDescent="0.25">
      <c r="A54" s="57" t="s">
        <v>121</v>
      </c>
      <c r="B54" s="58" t="s">
        <v>232</v>
      </c>
      <c r="C54" s="59">
        <f t="shared" ref="C54:H54" si="14">ROUND(C55+C56+C57+C58+C59+C60+C61,2)</f>
        <v>0</v>
      </c>
      <c r="D54" s="59">
        <f t="shared" si="14"/>
        <v>0</v>
      </c>
      <c r="E54" s="59">
        <f t="shared" si="14"/>
        <v>0</v>
      </c>
      <c r="F54" s="59">
        <f t="shared" si="14"/>
        <v>0</v>
      </c>
      <c r="G54" s="60">
        <f t="shared" si="14"/>
        <v>0</v>
      </c>
      <c r="H54" s="61">
        <f t="shared" si="14"/>
        <v>0</v>
      </c>
      <c r="I54" s="37">
        <f t="shared" si="6"/>
        <v>0</v>
      </c>
    </row>
    <row r="55" spans="1:9" ht="15.75" x14ac:dyDescent="0.25">
      <c r="A55" s="1" t="s">
        <v>123</v>
      </c>
      <c r="B55" s="52" t="s">
        <v>124</v>
      </c>
      <c r="C55" s="53"/>
      <c r="D55" s="53"/>
      <c r="E55" s="53"/>
      <c r="F55" s="53"/>
      <c r="G55" s="68">
        <f t="shared" ref="G55:H66" si="15">ROUND(E55-F55,2)</f>
        <v>0</v>
      </c>
      <c r="H55" s="46">
        <f t="shared" si="15"/>
        <v>0</v>
      </c>
      <c r="I55" s="37">
        <f t="shared" si="6"/>
        <v>0</v>
      </c>
    </row>
    <row r="56" spans="1:9" ht="31.5" x14ac:dyDescent="0.25">
      <c r="A56" s="51" t="s">
        <v>233</v>
      </c>
      <c r="B56" s="52" t="s">
        <v>126</v>
      </c>
      <c r="C56" s="53"/>
      <c r="D56" s="53"/>
      <c r="E56" s="53"/>
      <c r="F56" s="53"/>
      <c r="G56" s="68">
        <f t="shared" si="15"/>
        <v>0</v>
      </c>
      <c r="H56" s="46">
        <f t="shared" si="15"/>
        <v>0</v>
      </c>
      <c r="I56" s="37">
        <f t="shared" si="6"/>
        <v>0</v>
      </c>
    </row>
    <row r="57" spans="1:9" ht="31.5" x14ac:dyDescent="0.25">
      <c r="A57" s="51" t="s">
        <v>234</v>
      </c>
      <c r="B57" s="52" t="s">
        <v>235</v>
      </c>
      <c r="C57" s="53"/>
      <c r="D57" s="53"/>
      <c r="E57" s="53"/>
      <c r="F57" s="53"/>
      <c r="G57" s="68">
        <f t="shared" si="15"/>
        <v>0</v>
      </c>
      <c r="H57" s="46">
        <f t="shared" si="15"/>
        <v>0</v>
      </c>
      <c r="I57" s="37">
        <f t="shared" si="6"/>
        <v>0</v>
      </c>
    </row>
    <row r="58" spans="1:9" ht="31.5" x14ac:dyDescent="0.25">
      <c r="A58" s="51" t="s">
        <v>236</v>
      </c>
      <c r="B58" s="52" t="s">
        <v>237</v>
      </c>
      <c r="C58" s="53"/>
      <c r="D58" s="53"/>
      <c r="E58" s="53"/>
      <c r="F58" s="53"/>
      <c r="G58" s="68">
        <f t="shared" si="15"/>
        <v>0</v>
      </c>
      <c r="H58" s="46">
        <f t="shared" si="15"/>
        <v>0</v>
      </c>
      <c r="I58" s="37">
        <f t="shared" si="6"/>
        <v>0</v>
      </c>
    </row>
    <row r="59" spans="1:9" ht="15.75" x14ac:dyDescent="0.25">
      <c r="A59" s="51" t="s">
        <v>238</v>
      </c>
      <c r="B59" s="52" t="s">
        <v>239</v>
      </c>
      <c r="C59" s="53"/>
      <c r="D59" s="53"/>
      <c r="E59" s="53"/>
      <c r="F59" s="53"/>
      <c r="G59" s="68">
        <f t="shared" si="15"/>
        <v>0</v>
      </c>
      <c r="H59" s="46">
        <f t="shared" si="15"/>
        <v>0</v>
      </c>
      <c r="I59" s="37">
        <f t="shared" si="6"/>
        <v>0</v>
      </c>
    </row>
    <row r="60" spans="1:9" s="15" customFormat="1" ht="15.75" x14ac:dyDescent="0.25">
      <c r="A60" s="51" t="s">
        <v>240</v>
      </c>
      <c r="B60" s="52" t="s">
        <v>241</v>
      </c>
      <c r="C60" s="53"/>
      <c r="D60" s="53"/>
      <c r="E60" s="53"/>
      <c r="F60" s="53"/>
      <c r="G60" s="68">
        <f t="shared" si="15"/>
        <v>0</v>
      </c>
      <c r="H60" s="46">
        <f t="shared" si="15"/>
        <v>0</v>
      </c>
      <c r="I60" s="37"/>
    </row>
    <row r="61" spans="1:9" s="27" customFormat="1" ht="15.75" x14ac:dyDescent="0.25">
      <c r="A61" s="76" t="s">
        <v>242</v>
      </c>
      <c r="B61" s="52" t="s">
        <v>243</v>
      </c>
      <c r="C61" s="53"/>
      <c r="D61" s="53"/>
      <c r="E61" s="53"/>
      <c r="F61" s="53"/>
      <c r="G61" s="68">
        <f t="shared" si="15"/>
        <v>0</v>
      </c>
      <c r="H61" s="46">
        <f t="shared" si="15"/>
        <v>0</v>
      </c>
      <c r="I61" s="37"/>
    </row>
    <row r="62" spans="1:9" ht="31.5" x14ac:dyDescent="0.25">
      <c r="A62" s="62" t="s">
        <v>244</v>
      </c>
      <c r="B62" s="70" t="s">
        <v>245</v>
      </c>
      <c r="C62" s="77"/>
      <c r="D62" s="77"/>
      <c r="E62" s="77"/>
      <c r="F62" s="77"/>
      <c r="G62" s="78">
        <f t="shared" si="15"/>
        <v>0</v>
      </c>
      <c r="H62" s="79">
        <f t="shared" si="15"/>
        <v>0</v>
      </c>
      <c r="I62" s="37"/>
    </row>
    <row r="63" spans="1:9" ht="31.5" x14ac:dyDescent="0.25">
      <c r="A63" s="62" t="s">
        <v>127</v>
      </c>
      <c r="B63" s="70" t="s">
        <v>128</v>
      </c>
      <c r="C63" s="77"/>
      <c r="D63" s="77"/>
      <c r="E63" s="77"/>
      <c r="F63" s="77"/>
      <c r="G63" s="78">
        <f t="shared" si="15"/>
        <v>0</v>
      </c>
      <c r="H63" s="79">
        <f t="shared" si="15"/>
        <v>0</v>
      </c>
      <c r="I63" s="37">
        <f t="shared" ref="I63:I69" si="16">D63-F63</f>
        <v>0</v>
      </c>
    </row>
    <row r="64" spans="1:9" ht="15.75" x14ac:dyDescent="0.25">
      <c r="A64" s="80" t="s">
        <v>246</v>
      </c>
      <c r="B64" s="63">
        <v>227</v>
      </c>
      <c r="C64" s="81"/>
      <c r="D64" s="81"/>
      <c r="E64" s="81"/>
      <c r="F64" s="81"/>
      <c r="G64" s="82">
        <f t="shared" si="15"/>
        <v>0</v>
      </c>
      <c r="H64" s="79">
        <f t="shared" si="15"/>
        <v>0</v>
      </c>
      <c r="I64" s="37">
        <f t="shared" si="16"/>
        <v>0</v>
      </c>
    </row>
    <row r="65" spans="1:10" s="15" customFormat="1" ht="31.5" x14ac:dyDescent="0.25">
      <c r="A65" s="83" t="s">
        <v>247</v>
      </c>
      <c r="B65" s="84">
        <v>228</v>
      </c>
      <c r="C65" s="85"/>
      <c r="D65" s="85"/>
      <c r="E65" s="85"/>
      <c r="F65" s="85"/>
      <c r="G65" s="86">
        <f t="shared" si="15"/>
        <v>0</v>
      </c>
      <c r="H65" s="79">
        <f t="shared" si="15"/>
        <v>0</v>
      </c>
      <c r="I65" s="37">
        <f t="shared" si="16"/>
        <v>0</v>
      </c>
    </row>
    <row r="66" spans="1:10" s="15" customFormat="1" ht="63" x14ac:dyDescent="0.25">
      <c r="A66" s="83" t="s">
        <v>248</v>
      </c>
      <c r="B66" s="84">
        <v>229</v>
      </c>
      <c r="C66" s="85"/>
      <c r="D66" s="85"/>
      <c r="E66" s="85"/>
      <c r="F66" s="85"/>
      <c r="G66" s="86">
        <f t="shared" si="15"/>
        <v>0</v>
      </c>
      <c r="H66" s="79">
        <f t="shared" si="15"/>
        <v>0</v>
      </c>
      <c r="I66" s="37">
        <f t="shared" si="16"/>
        <v>0</v>
      </c>
    </row>
    <row r="67" spans="1:10" ht="15.75" x14ac:dyDescent="0.25">
      <c r="A67" s="87" t="s">
        <v>135</v>
      </c>
      <c r="B67" s="88">
        <v>260</v>
      </c>
      <c r="C67" s="89">
        <f>ROUND(C68+C69+C70,2)</f>
        <v>0</v>
      </c>
      <c r="D67" s="89">
        <f>ROUND(D68+D69+D70,2)</f>
        <v>0</v>
      </c>
      <c r="E67" s="89">
        <f>ROUND(E68+E69+E70,2)</f>
        <v>0</v>
      </c>
      <c r="F67" s="89">
        <f>ROUND(F68+F69+F70,2)</f>
        <v>0</v>
      </c>
      <c r="G67" s="89">
        <f>ROUND(G68+G69+G70,2)</f>
        <v>0</v>
      </c>
      <c r="H67" s="89">
        <f>ROUND(H68+H69+H70+H71,2)</f>
        <v>0</v>
      </c>
      <c r="I67" s="37">
        <f t="shared" si="16"/>
        <v>0</v>
      </c>
    </row>
    <row r="68" spans="1:10" s="15" customFormat="1" ht="31.5" x14ac:dyDescent="0.25">
      <c r="A68" s="90" t="s">
        <v>137</v>
      </c>
      <c r="B68" s="91">
        <v>262</v>
      </c>
      <c r="C68" s="92"/>
      <c r="D68" s="92"/>
      <c r="E68" s="92"/>
      <c r="F68" s="92"/>
      <c r="G68" s="60">
        <f>ROUND(E68-F68,2)</f>
        <v>0</v>
      </c>
      <c r="H68" s="46">
        <f>ROUND(F68-G68,2)</f>
        <v>0</v>
      </c>
      <c r="I68" s="37">
        <f t="shared" si="16"/>
        <v>0</v>
      </c>
    </row>
    <row r="69" spans="1:10" s="15" customFormat="1" ht="63" x14ac:dyDescent="0.25">
      <c r="A69" s="90" t="s">
        <v>249</v>
      </c>
      <c r="B69" s="91">
        <v>264</v>
      </c>
      <c r="C69" s="93"/>
      <c r="D69" s="93"/>
      <c r="E69" s="93"/>
      <c r="F69" s="93"/>
      <c r="G69" s="94">
        <f>ROUND(E69-F69,2)</f>
        <v>0</v>
      </c>
      <c r="H69" s="46">
        <f>ROUND(F69-G69,2)</f>
        <v>0</v>
      </c>
      <c r="I69" s="37">
        <f t="shared" si="16"/>
        <v>0</v>
      </c>
    </row>
    <row r="70" spans="1:10" ht="31.5" x14ac:dyDescent="0.25">
      <c r="A70" s="95" t="s">
        <v>250</v>
      </c>
      <c r="B70" s="96">
        <v>266</v>
      </c>
      <c r="C70" s="50">
        <f>ROUND(C71+C72+C73+C74,2)</f>
        <v>0</v>
      </c>
      <c r="D70" s="50">
        <f>ROUND(D71+D72+D73+D74,2)</f>
        <v>0</v>
      </c>
      <c r="E70" s="50">
        <f>ROUND(E71+E72+E73+E74,2)</f>
        <v>0</v>
      </c>
      <c r="F70" s="50">
        <f>ROUND(F71+F72+F73+F74,2)</f>
        <v>0</v>
      </c>
      <c r="G70" s="71">
        <f>ROUND(E70-F70,2)</f>
        <v>0</v>
      </c>
      <c r="H70" s="46">
        <f>ROUND(F73-G73,2)</f>
        <v>0</v>
      </c>
      <c r="I70" s="37">
        <f>D73-F73</f>
        <v>0</v>
      </c>
    </row>
    <row r="71" spans="1:10" ht="15.75" x14ac:dyDescent="0.25">
      <c r="A71" s="90" t="s">
        <v>251</v>
      </c>
      <c r="B71" s="91" t="s">
        <v>252</v>
      </c>
      <c r="C71" s="93"/>
      <c r="D71" s="93"/>
      <c r="E71" s="93"/>
      <c r="F71" s="93"/>
      <c r="G71" s="71">
        <f>ROUND(E71-F71,2)</f>
        <v>0</v>
      </c>
      <c r="H71" s="46">
        <f>ROUND(F74-G74,2)</f>
        <v>0</v>
      </c>
      <c r="I71" s="37"/>
      <c r="J71" s="97">
        <f>ROUND(F74+F73,2)</f>
        <v>0</v>
      </c>
    </row>
    <row r="72" spans="1:10" s="15" customFormat="1" ht="31.5" x14ac:dyDescent="0.25">
      <c r="A72" s="90" t="s">
        <v>253</v>
      </c>
      <c r="B72" s="91" t="s">
        <v>254</v>
      </c>
      <c r="C72" s="93">
        <v>0</v>
      </c>
      <c r="D72" s="93">
        <v>0</v>
      </c>
      <c r="E72" s="93">
        <v>0</v>
      </c>
      <c r="F72" s="93">
        <v>0</v>
      </c>
      <c r="G72" s="71">
        <f>ROUND(E72-F72,2)</f>
        <v>0</v>
      </c>
      <c r="H72" s="50">
        <f>ROUND(H73+H74+H75+H76+H77+H78+H79+H80,2)</f>
        <v>213.98</v>
      </c>
      <c r="I72" s="37">
        <f t="shared" ref="I72:I81" si="17">D75-F75</f>
        <v>0</v>
      </c>
    </row>
    <row r="73" spans="1:10" ht="47.25" x14ac:dyDescent="0.25">
      <c r="A73" s="90" t="s">
        <v>255</v>
      </c>
      <c r="B73" s="91" t="s">
        <v>256</v>
      </c>
      <c r="C73" s="98"/>
      <c r="D73" s="98"/>
      <c r="E73" s="98"/>
      <c r="F73" s="98"/>
      <c r="G73" s="71">
        <f>ROUND(E73-F73,2)</f>
        <v>0</v>
      </c>
      <c r="H73" s="46">
        <f t="shared" ref="H73:H80" si="18">ROUND(F76-G76,2)</f>
        <v>0</v>
      </c>
      <c r="I73" s="37">
        <f t="shared" si="17"/>
        <v>0</v>
      </c>
    </row>
    <row r="74" spans="1:10" ht="47.25" x14ac:dyDescent="0.25">
      <c r="A74" s="90" t="s">
        <v>257</v>
      </c>
      <c r="B74" s="91" t="s">
        <v>258</v>
      </c>
      <c r="C74" s="93"/>
      <c r="D74" s="93"/>
      <c r="E74" s="93"/>
      <c r="F74" s="93"/>
      <c r="G74" s="68">
        <f>ROUND(E74-F74,2)</f>
        <v>0</v>
      </c>
      <c r="H74" s="46">
        <f t="shared" si="18"/>
        <v>213.98</v>
      </c>
      <c r="I74" s="37">
        <f t="shared" si="17"/>
        <v>0</v>
      </c>
    </row>
    <row r="75" spans="1:10" ht="15.75" x14ac:dyDescent="0.25">
      <c r="A75" s="99" t="s">
        <v>143</v>
      </c>
      <c r="B75" s="100">
        <v>290</v>
      </c>
      <c r="C75" s="50">
        <f>ROUND(C76+C77+C78+C79+C80+C81+C82+C83,2)</f>
        <v>213.98</v>
      </c>
      <c r="D75" s="50">
        <f>ROUND(D76+D77+D78+D79+D80+D81+D82+D83,2)</f>
        <v>213.98</v>
      </c>
      <c r="E75" s="50">
        <f>ROUND(E76+E77+E78+E79+E80+E81+E82+E83,2)</f>
        <v>213.98</v>
      </c>
      <c r="F75" s="50">
        <f>ROUND(F76+F77+F78+F79+F80+F81+F82+F83,2)</f>
        <v>213.98</v>
      </c>
      <c r="G75" s="56">
        <f>ROUND(G76+G77+G78+G79+G80+G81+G82+G83,2)</f>
        <v>0</v>
      </c>
      <c r="H75" s="46">
        <f t="shared" si="18"/>
        <v>0</v>
      </c>
      <c r="I75" s="37">
        <f t="shared" si="17"/>
        <v>0</v>
      </c>
    </row>
    <row r="76" spans="1:10" ht="15.75" x14ac:dyDescent="0.25">
      <c r="A76" s="51" t="s">
        <v>259</v>
      </c>
      <c r="B76" s="52">
        <v>291</v>
      </c>
      <c r="C76" s="44"/>
      <c r="D76" s="44"/>
      <c r="E76" s="44"/>
      <c r="F76" s="44"/>
      <c r="G76" s="71">
        <f t="shared" ref="G76:G83" si="19">ROUND(E76-F76,2)</f>
        <v>0</v>
      </c>
      <c r="H76" s="46">
        <f t="shared" si="18"/>
        <v>0</v>
      </c>
      <c r="I76" s="37">
        <f t="shared" si="17"/>
        <v>0</v>
      </c>
    </row>
    <row r="77" spans="1:10" s="15" customFormat="1" ht="63" x14ac:dyDescent="0.25">
      <c r="A77" s="101" t="s">
        <v>260</v>
      </c>
      <c r="B77" s="52">
        <v>292</v>
      </c>
      <c r="C77" s="53">
        <v>213.98</v>
      </c>
      <c r="D77" s="53">
        <v>213.98</v>
      </c>
      <c r="E77" s="53">
        <v>213.98</v>
      </c>
      <c r="F77" s="53">
        <v>213.98</v>
      </c>
      <c r="G77" s="68">
        <f t="shared" si="19"/>
        <v>0</v>
      </c>
      <c r="H77" s="46">
        <f t="shared" si="18"/>
        <v>0</v>
      </c>
      <c r="I77" s="37">
        <f t="shared" si="17"/>
        <v>0</v>
      </c>
    </row>
    <row r="78" spans="1:10" s="15" customFormat="1" ht="63" x14ac:dyDescent="0.25">
      <c r="A78" s="51" t="s">
        <v>261</v>
      </c>
      <c r="B78" s="52">
        <v>293</v>
      </c>
      <c r="C78" s="53"/>
      <c r="D78" s="53"/>
      <c r="E78" s="53"/>
      <c r="F78" s="53"/>
      <c r="G78" s="68">
        <f t="shared" si="19"/>
        <v>0</v>
      </c>
      <c r="H78" s="46">
        <f t="shared" si="18"/>
        <v>0</v>
      </c>
      <c r="I78" s="37">
        <f t="shared" si="17"/>
        <v>0</v>
      </c>
    </row>
    <row r="79" spans="1:10" ht="15.75" x14ac:dyDescent="0.25">
      <c r="A79" s="51" t="s">
        <v>149</v>
      </c>
      <c r="B79" s="52">
        <v>295</v>
      </c>
      <c r="C79" s="53"/>
      <c r="D79" s="53"/>
      <c r="E79" s="53"/>
      <c r="F79" s="53"/>
      <c r="G79" s="68">
        <f t="shared" si="19"/>
        <v>0</v>
      </c>
      <c r="H79" s="46">
        <f t="shared" si="18"/>
        <v>0</v>
      </c>
      <c r="I79" s="37">
        <f t="shared" si="17"/>
        <v>0</v>
      </c>
    </row>
    <row r="80" spans="1:10" s="15" customFormat="1" ht="15.75" x14ac:dyDescent="0.25">
      <c r="A80" s="51" t="s">
        <v>151</v>
      </c>
      <c r="B80" s="52">
        <v>296</v>
      </c>
      <c r="C80" s="53"/>
      <c r="D80" s="53"/>
      <c r="E80" s="53"/>
      <c r="F80" s="53"/>
      <c r="G80" s="68">
        <f t="shared" si="19"/>
        <v>0</v>
      </c>
      <c r="H80" s="46">
        <f t="shared" si="18"/>
        <v>0</v>
      </c>
      <c r="I80" s="37">
        <f t="shared" si="17"/>
        <v>0</v>
      </c>
    </row>
    <row r="81" spans="1:9" s="15" customFormat="1" ht="31.5" x14ac:dyDescent="0.25">
      <c r="A81" s="51" t="s">
        <v>262</v>
      </c>
      <c r="B81" s="52">
        <v>297</v>
      </c>
      <c r="C81" s="53">
        <v>0</v>
      </c>
      <c r="D81" s="53">
        <v>0</v>
      </c>
      <c r="E81" s="53">
        <v>0</v>
      </c>
      <c r="F81" s="53">
        <v>0</v>
      </c>
      <c r="G81" s="68">
        <f t="shared" si="19"/>
        <v>0</v>
      </c>
      <c r="H81" s="50">
        <f>ROUND(H82+H85,2)</f>
        <v>233360</v>
      </c>
      <c r="I81" s="37">
        <f t="shared" si="17"/>
        <v>0</v>
      </c>
    </row>
    <row r="82" spans="1:9" ht="31.5" x14ac:dyDescent="0.25">
      <c r="A82" s="51" t="s">
        <v>263</v>
      </c>
      <c r="B82" s="52">
        <v>298</v>
      </c>
      <c r="C82" s="53">
        <v>0</v>
      </c>
      <c r="D82" s="53">
        <v>0</v>
      </c>
      <c r="E82" s="53">
        <v>0</v>
      </c>
      <c r="F82" s="53">
        <v>0</v>
      </c>
      <c r="G82" s="68">
        <f t="shared" si="19"/>
        <v>0</v>
      </c>
      <c r="H82" s="50">
        <f>ROUND(H83+H84,2)</f>
        <v>0</v>
      </c>
      <c r="I82" s="37">
        <f>SUM(I83:I83)</f>
        <v>0</v>
      </c>
    </row>
    <row r="83" spans="1:9" ht="31.5" x14ac:dyDescent="0.25">
      <c r="A83" s="51" t="s">
        <v>264</v>
      </c>
      <c r="B83" s="52">
        <v>299</v>
      </c>
      <c r="C83" s="53"/>
      <c r="D83" s="53"/>
      <c r="E83" s="53"/>
      <c r="F83" s="53"/>
      <c r="G83" s="68">
        <f t="shared" si="19"/>
        <v>0</v>
      </c>
      <c r="H83" s="46">
        <f>ROUND(F86-G86,2)</f>
        <v>0</v>
      </c>
      <c r="I83" s="37">
        <f>D86-F86</f>
        <v>0</v>
      </c>
    </row>
    <row r="84" spans="1:9" ht="15.75" x14ac:dyDescent="0.25">
      <c r="A84" s="55" t="s">
        <v>153</v>
      </c>
      <c r="B84" s="48">
        <v>300</v>
      </c>
      <c r="C84" s="49">
        <f>ROUND(C85+C88,2)</f>
        <v>2212800</v>
      </c>
      <c r="D84" s="49">
        <f>ROUND(D85+D88,2)</f>
        <v>233360</v>
      </c>
      <c r="E84" s="49">
        <f>ROUND(E85+E88,2)</f>
        <v>233360</v>
      </c>
      <c r="F84" s="49">
        <f>ROUND(F85+F88,2)</f>
        <v>233360</v>
      </c>
      <c r="G84" s="56">
        <f>ROUND(G85+G88,2)</f>
        <v>0</v>
      </c>
      <c r="H84" s="46">
        <f>ROUND(F87-G87,2)</f>
        <v>0</v>
      </c>
      <c r="I84" s="37">
        <f>D87-F87</f>
        <v>0</v>
      </c>
    </row>
    <row r="85" spans="1:9" ht="31.5" x14ac:dyDescent="0.25">
      <c r="A85" s="66" t="s">
        <v>155</v>
      </c>
      <c r="B85" s="67">
        <v>310</v>
      </c>
      <c r="C85" s="49">
        <f>ROUND(C86+C87,2)</f>
        <v>0</v>
      </c>
      <c r="D85" s="49">
        <f>ROUND(D86+D87,2)</f>
        <v>0</v>
      </c>
      <c r="E85" s="49">
        <f>ROUND(E86+E87,2)</f>
        <v>0</v>
      </c>
      <c r="F85" s="49">
        <f>ROUND(F86+F87,2)</f>
        <v>0</v>
      </c>
      <c r="G85" s="56">
        <f>ROUND(G86+G87,2)</f>
        <v>0</v>
      </c>
      <c r="H85" s="50">
        <f>ROUND(H86+H87+H88+H89+H90+H91+H95+H94,2)</f>
        <v>233360</v>
      </c>
      <c r="I85" s="37">
        <f>D88-F88</f>
        <v>0</v>
      </c>
    </row>
    <row r="86" spans="1:9" ht="31.5" x14ac:dyDescent="0.25">
      <c r="A86" s="51" t="s">
        <v>157</v>
      </c>
      <c r="B86" s="52" t="s">
        <v>265</v>
      </c>
      <c r="C86" s="53"/>
      <c r="D86" s="53"/>
      <c r="E86" s="53"/>
      <c r="F86" s="53"/>
      <c r="G86" s="54">
        <f>ROUND(E86-F86,2)</f>
        <v>0</v>
      </c>
      <c r="H86" s="46">
        <f>ROUND(F89-G89,2)</f>
        <v>0</v>
      </c>
      <c r="I86" s="37"/>
    </row>
    <row r="87" spans="1:9" ht="15.75" x14ac:dyDescent="0.25">
      <c r="A87" s="51" t="s">
        <v>266</v>
      </c>
      <c r="B87" s="52" t="s">
        <v>267</v>
      </c>
      <c r="C87" s="53">
        <v>0</v>
      </c>
      <c r="D87" s="53">
        <v>0</v>
      </c>
      <c r="E87" s="53">
        <v>0</v>
      </c>
      <c r="F87" s="53">
        <v>0</v>
      </c>
      <c r="G87" s="54">
        <f>ROUND(E87-F87,2)</f>
        <v>0</v>
      </c>
      <c r="H87" s="46">
        <f>ROUND(F90-G90,2)</f>
        <v>233360</v>
      </c>
      <c r="I87" s="37">
        <f>D90-F90</f>
        <v>0</v>
      </c>
    </row>
    <row r="88" spans="1:9" ht="31.5" x14ac:dyDescent="0.25">
      <c r="A88" s="66" t="s">
        <v>159</v>
      </c>
      <c r="B88" s="67">
        <v>340</v>
      </c>
      <c r="C88" s="49">
        <f>ROUND(C89+C90+C91+C92+C93+C94+C98+C97,2)</f>
        <v>2212800</v>
      </c>
      <c r="D88" s="49">
        <f>ROUND(D89+D90+D91+D92+D93+D94+D98+D97,2)</f>
        <v>233360</v>
      </c>
      <c r="E88" s="49">
        <f>ROUND(E89+E90+E91+E92+E93+E94+E98+E97,2)</f>
        <v>233360</v>
      </c>
      <c r="F88" s="49">
        <f>ROUND(F89+F90+F91+F92+F93+F94+F98+F97,2)</f>
        <v>233360</v>
      </c>
      <c r="G88" s="56">
        <f>ROUND(G89+G90+G91+G92+G93+G94+G98+G97,2)</f>
        <v>0</v>
      </c>
      <c r="H88" s="46">
        <f>ROUND(F91-G91,2)</f>
        <v>0</v>
      </c>
      <c r="I88" s="37">
        <f>D91-F91</f>
        <v>0</v>
      </c>
    </row>
    <row r="89" spans="1:9" ht="47.25" x14ac:dyDescent="0.25">
      <c r="A89" s="51" t="s">
        <v>268</v>
      </c>
      <c r="B89" s="52">
        <v>341</v>
      </c>
      <c r="C89" s="102"/>
      <c r="D89" s="102"/>
      <c r="E89" s="102"/>
      <c r="F89" s="102"/>
      <c r="G89" s="60">
        <f>ROUND(E89-F89,2)</f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1" t="s">
        <v>164</v>
      </c>
      <c r="B90" s="52">
        <v>342</v>
      </c>
      <c r="C90" s="53">
        <v>2212800</v>
      </c>
      <c r="D90" s="53">
        <v>233360</v>
      </c>
      <c r="E90" s="53">
        <v>233360</v>
      </c>
      <c r="F90" s="53">
        <v>233360</v>
      </c>
      <c r="G90" s="94">
        <f>ROUND(E90-F90,2)</f>
        <v>0</v>
      </c>
      <c r="H90" s="46">
        <f>ROUND(F93-G93,2)</f>
        <v>0</v>
      </c>
      <c r="I90" s="37">
        <f>D93-F93</f>
        <v>0</v>
      </c>
    </row>
    <row r="91" spans="1:9" ht="15.75" x14ac:dyDescent="0.25">
      <c r="A91" s="51" t="s">
        <v>166</v>
      </c>
      <c r="B91" s="52">
        <v>343</v>
      </c>
      <c r="C91" s="53">
        <v>0</v>
      </c>
      <c r="D91" s="53">
        <v>0</v>
      </c>
      <c r="E91" s="53">
        <v>0</v>
      </c>
      <c r="F91" s="53">
        <v>0</v>
      </c>
      <c r="G91" s="94">
        <f>ROUND(E91-F91,2)</f>
        <v>0</v>
      </c>
      <c r="H91" s="103">
        <f>ROUND(H92+H93,2)</f>
        <v>0</v>
      </c>
      <c r="I91" s="37">
        <f>D94-F94</f>
        <v>0</v>
      </c>
    </row>
    <row r="92" spans="1:9" ht="15.75" x14ac:dyDescent="0.25">
      <c r="A92" s="51" t="s">
        <v>168</v>
      </c>
      <c r="B92" s="52">
        <v>344</v>
      </c>
      <c r="C92" s="53"/>
      <c r="D92" s="53"/>
      <c r="E92" s="53"/>
      <c r="F92" s="53"/>
      <c r="G92" s="9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170</v>
      </c>
      <c r="B93" s="52">
        <v>345</v>
      </c>
      <c r="C93" s="53"/>
      <c r="D93" s="53"/>
      <c r="E93" s="53"/>
      <c r="F93" s="53"/>
      <c r="G93" s="94">
        <f>ROUND(E93-F93,2)</f>
        <v>0</v>
      </c>
      <c r="H93" s="46">
        <f>ROUND(F96-G96,2)</f>
        <v>0</v>
      </c>
      <c r="I93" s="37">
        <f>D96-F96</f>
        <v>0</v>
      </c>
    </row>
    <row r="94" spans="1:9" ht="15.75" x14ac:dyDescent="0.25">
      <c r="A94" s="104" t="s">
        <v>172</v>
      </c>
      <c r="B94" s="105">
        <v>346</v>
      </c>
      <c r="C94" s="103">
        <f>ROUND(C95+C96,2)</f>
        <v>0</v>
      </c>
      <c r="D94" s="103">
        <f>ROUND(D95+D96,2)</f>
        <v>0</v>
      </c>
      <c r="E94" s="103">
        <f>ROUND(E95+E96,2)</f>
        <v>0</v>
      </c>
      <c r="F94" s="103">
        <f>ROUND(F95+F96,2)</f>
        <v>0</v>
      </c>
      <c r="G94" s="71">
        <f>ROUND(G95+G96,2)</f>
        <v>0</v>
      </c>
      <c r="H94" s="46">
        <f>ROUND(F97-G97,2)</f>
        <v>0</v>
      </c>
      <c r="I94" s="37"/>
    </row>
    <row r="95" spans="1:9" ht="31.5" x14ac:dyDescent="0.25">
      <c r="A95" s="51" t="s">
        <v>269</v>
      </c>
      <c r="B95" s="52" t="s">
        <v>270</v>
      </c>
      <c r="C95" s="44"/>
      <c r="D95" s="44"/>
      <c r="E95" s="44"/>
      <c r="F95" s="44"/>
      <c r="G95" s="71">
        <f>ROUND(E95-F95,2)</f>
        <v>0</v>
      </c>
      <c r="H95" s="46">
        <f>ROUND(F98-G98,2)</f>
        <v>0</v>
      </c>
      <c r="I95" s="37">
        <f>D98-F98</f>
        <v>0</v>
      </c>
    </row>
    <row r="96" spans="1:9" ht="31.5" x14ac:dyDescent="0.25">
      <c r="A96" s="51" t="s">
        <v>271</v>
      </c>
      <c r="B96" s="52" t="s">
        <v>272</v>
      </c>
      <c r="C96" s="44"/>
      <c r="D96" s="44"/>
      <c r="E96" s="44"/>
      <c r="F96" s="44"/>
      <c r="G96" s="71">
        <f>ROUND(E96-F96,2)</f>
        <v>0</v>
      </c>
    </row>
    <row r="97" spans="1:7" ht="31.5" x14ac:dyDescent="0.25">
      <c r="A97" s="106" t="s">
        <v>273</v>
      </c>
      <c r="B97" s="107">
        <v>347</v>
      </c>
      <c r="C97" s="108"/>
      <c r="D97" s="108"/>
      <c r="E97" s="108"/>
      <c r="F97" s="108"/>
      <c r="G97" s="109">
        <f>ROUND(E97-F97,2)</f>
        <v>0</v>
      </c>
    </row>
    <row r="98" spans="1:7" ht="48" thickBot="1" x14ac:dyDescent="0.3">
      <c r="A98" s="110" t="s">
        <v>274</v>
      </c>
      <c r="B98" s="111">
        <v>349</v>
      </c>
      <c r="C98" s="112"/>
      <c r="D98" s="112"/>
      <c r="E98" s="112"/>
      <c r="F98" s="112"/>
      <c r="G98" s="113">
        <f>ROUND(E98-F98,2)</f>
        <v>0</v>
      </c>
    </row>
    <row r="105" spans="1:7" ht="47.25" x14ac:dyDescent="0.25">
      <c r="A105" s="114" t="s">
        <v>275</v>
      </c>
      <c r="B105" s="115"/>
      <c r="C105" s="116" t="s">
        <v>276</v>
      </c>
      <c r="D105" s="116"/>
      <c r="E105" s="117"/>
      <c r="F105" s="118"/>
    </row>
    <row r="106" spans="1:7" ht="45" x14ac:dyDescent="0.25">
      <c r="A106" s="119" t="s">
        <v>277</v>
      </c>
      <c r="B106" s="115"/>
      <c r="D106" s="119" t="s">
        <v>277</v>
      </c>
      <c r="E106" s="119"/>
    </row>
    <row r="107" spans="1:7" x14ac:dyDescent="0.25">
      <c r="A107" s="119"/>
      <c r="B107" s="115"/>
      <c r="C107" s="115"/>
      <c r="F107" s="119"/>
      <c r="G107" s="119"/>
    </row>
    <row r="108" spans="1:7" x14ac:dyDescent="0.25">
      <c r="A108" t="s">
        <v>278</v>
      </c>
      <c r="B108" s="115"/>
      <c r="C108" s="115"/>
      <c r="F108" s="120"/>
    </row>
  </sheetData>
  <mergeCells count="3">
    <mergeCell ref="A1:G1"/>
    <mergeCell ref="C4:D4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4"/>
  <sheetViews>
    <sheetView workbookViewId="0">
      <selection activeCell="E12" sqref="E12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280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5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12330974</v>
      </c>
      <c r="D17" s="35">
        <f>ROUND(D18+D24+D73+D81+D90,2)</f>
        <v>3356683.28</v>
      </c>
      <c r="E17" s="35">
        <f>ROUND(E18+E24+E73+E81+E90,2)</f>
        <v>3356683.28</v>
      </c>
      <c r="F17" s="35">
        <f>ROUND(F18+F24+F73+F81+F90,2)</f>
        <v>2666268.2400000002</v>
      </c>
      <c r="G17" s="35">
        <f>ROUND(G18+G24+G73+G81+G90,2)</f>
        <v>690415.04</v>
      </c>
      <c r="H17" s="36">
        <f>ROUND(H18+H24+H73+H78+H87,2)</f>
        <v>1975803.2</v>
      </c>
      <c r="I17" s="37">
        <f>D17-F17</f>
        <v>690415.03999999957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10087374</v>
      </c>
      <c r="D18" s="40">
        <f t="shared" si="0"/>
        <v>2622904.2000000002</v>
      </c>
      <c r="E18" s="40">
        <f t="shared" si="0"/>
        <v>2622904.2000000002</v>
      </c>
      <c r="F18" s="40">
        <f t="shared" si="0"/>
        <v>1939011.97</v>
      </c>
      <c r="G18" s="40">
        <f t="shared" si="0"/>
        <v>683892.23</v>
      </c>
      <c r="H18" s="41">
        <f t="shared" si="0"/>
        <v>1255119.74</v>
      </c>
      <c r="I18" s="37">
        <f>D18-F18</f>
        <v>683892.23000000021</v>
      </c>
    </row>
    <row r="19" spans="1:9" s="15" customFormat="1" ht="15.75" x14ac:dyDescent="0.25">
      <c r="A19" s="42" t="s">
        <v>27</v>
      </c>
      <c r="B19" s="43">
        <v>211</v>
      </c>
      <c r="C19" s="44">
        <v>7838620</v>
      </c>
      <c r="D19" s="44">
        <v>1831500</v>
      </c>
      <c r="E19" s="44">
        <v>1831500</v>
      </c>
      <c r="F19" s="44">
        <v>1351085.48</v>
      </c>
      <c r="G19" s="45">
        <f>ROUND(E19-F19,2)</f>
        <v>480414.52</v>
      </c>
      <c r="H19" s="46">
        <f>ROUND(F19-G19,2)</f>
        <v>870670.96</v>
      </c>
      <c r="I19" s="37">
        <f>D19-F19</f>
        <v>480414.52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>
        <v>2248754</v>
      </c>
      <c r="D23" s="53">
        <v>791404.2</v>
      </c>
      <c r="E23" s="53">
        <v>791404.2</v>
      </c>
      <c r="F23" s="53">
        <v>587926.49</v>
      </c>
      <c r="G23" s="54">
        <f>ROUND(E23-F23,2)</f>
        <v>203477.71</v>
      </c>
      <c r="H23" s="46">
        <f>ROUND(F23-G23,2)</f>
        <v>384448.78</v>
      </c>
      <c r="I23" s="37">
        <f t="shared" ref="I23:I32" si="2">D23-F23</f>
        <v>203477.70999999996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1503462</v>
      </c>
      <c r="D24" s="49">
        <f t="shared" si="3"/>
        <v>580222.97</v>
      </c>
      <c r="E24" s="49">
        <f t="shared" si="3"/>
        <v>580222.97</v>
      </c>
      <c r="F24" s="49">
        <f t="shared" si="3"/>
        <v>573750.16</v>
      </c>
      <c r="G24" s="49">
        <f t="shared" si="3"/>
        <v>6472.81</v>
      </c>
      <c r="H24" s="50">
        <f t="shared" si="3"/>
        <v>567277.35</v>
      </c>
      <c r="I24" s="37">
        <f t="shared" si="2"/>
        <v>6472.8099999999395</v>
      </c>
    </row>
    <row r="25" spans="1:9" ht="15.75" x14ac:dyDescent="0.25">
      <c r="A25" s="42" t="s">
        <v>196</v>
      </c>
      <c r="B25" s="43">
        <v>221</v>
      </c>
      <c r="C25" s="53">
        <v>70000</v>
      </c>
      <c r="D25" s="53">
        <v>15000</v>
      </c>
      <c r="E25" s="53">
        <v>15000</v>
      </c>
      <c r="F25" s="53">
        <v>8527.19</v>
      </c>
      <c r="G25" s="54">
        <f>ROUND(E25-F25,2)</f>
        <v>6472.81</v>
      </c>
      <c r="H25" s="46">
        <f>ROUND(F25-G25,2)</f>
        <v>2054.38</v>
      </c>
      <c r="I25" s="37">
        <f t="shared" si="2"/>
        <v>6472.8099999999995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945684</v>
      </c>
      <c r="D27" s="49">
        <f t="shared" si="4"/>
        <v>494301.57</v>
      </c>
      <c r="E27" s="49">
        <f t="shared" si="4"/>
        <v>494301.57</v>
      </c>
      <c r="F27" s="49">
        <f t="shared" si="4"/>
        <v>494301.57</v>
      </c>
      <c r="G27" s="56">
        <f t="shared" si="4"/>
        <v>0</v>
      </c>
      <c r="H27" s="50">
        <f t="shared" si="4"/>
        <v>494301.57</v>
      </c>
      <c r="I27" s="37">
        <f t="shared" si="2"/>
        <v>0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945684</v>
      </c>
      <c r="D28" s="59">
        <f t="shared" si="5"/>
        <v>494301.57</v>
      </c>
      <c r="E28" s="59">
        <f t="shared" si="5"/>
        <v>494301.57</v>
      </c>
      <c r="F28" s="59">
        <f t="shared" si="5"/>
        <v>494301.57</v>
      </c>
      <c r="G28" s="60">
        <f t="shared" si="5"/>
        <v>0</v>
      </c>
      <c r="H28" s="61">
        <f t="shared" si="5"/>
        <v>494301.57</v>
      </c>
      <c r="I28" s="37">
        <f t="shared" si="2"/>
        <v>0</v>
      </c>
    </row>
    <row r="29" spans="1:9" ht="15.75" x14ac:dyDescent="0.25">
      <c r="A29" s="51" t="s">
        <v>51</v>
      </c>
      <c r="B29" s="52" t="s">
        <v>198</v>
      </c>
      <c r="C29" s="53">
        <v>559096</v>
      </c>
      <c r="D29" s="53">
        <v>349036.98</v>
      </c>
      <c r="E29" s="53">
        <v>349036.98</v>
      </c>
      <c r="F29" s="53">
        <v>349036.98</v>
      </c>
      <c r="G29" s="54">
        <f>ROUND(E29-F29,2)</f>
        <v>0</v>
      </c>
      <c r="H29" s="46">
        <f>ROUND(F29-G29,2)</f>
        <v>349036.98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>
        <v>223798</v>
      </c>
      <c r="D31" s="53">
        <v>112978.08</v>
      </c>
      <c r="E31" s="53">
        <v>112978.08</v>
      </c>
      <c r="F31" s="53">
        <v>112978.08</v>
      </c>
      <c r="G31" s="54">
        <f>ROUND(E31-F31,2)</f>
        <v>0</v>
      </c>
      <c r="H31" s="46">
        <f>ROUND(F31-G31,2)</f>
        <v>112978.08</v>
      </c>
      <c r="I31" s="37">
        <f t="shared" si="2"/>
        <v>0</v>
      </c>
    </row>
    <row r="32" spans="1:9" ht="31.5" x14ac:dyDescent="0.25">
      <c r="A32" s="51" t="s">
        <v>202</v>
      </c>
      <c r="B32" s="52" t="s">
        <v>203</v>
      </c>
      <c r="C32" s="53">
        <v>104600</v>
      </c>
      <c r="D32" s="53">
        <v>25339.23</v>
      </c>
      <c r="E32" s="53">
        <v>25339.23</v>
      </c>
      <c r="F32" s="53">
        <v>25339.23</v>
      </c>
      <c r="G32" s="54">
        <f>ROUND(E32-F32,2)</f>
        <v>0</v>
      </c>
      <c r="H32" s="46">
        <f>ROUND(F32-G32,2)</f>
        <v>25339.23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>
        <v>58190</v>
      </c>
      <c r="D33" s="53">
        <v>6947.28</v>
      </c>
      <c r="E33" s="53">
        <v>6947.28</v>
      </c>
      <c r="F33" s="53">
        <v>6947.28</v>
      </c>
      <c r="G33" s="54">
        <f>ROUND(E33-F33,2)</f>
        <v>0</v>
      </c>
      <c r="H33" s="46">
        <f>ROUND(F33-G33,2)</f>
        <v>6947.28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254111</v>
      </c>
      <c r="D35" s="49">
        <f t="shared" si="7"/>
        <v>30665.4</v>
      </c>
      <c r="E35" s="49">
        <f t="shared" si="7"/>
        <v>30665.4</v>
      </c>
      <c r="F35" s="49">
        <f t="shared" si="7"/>
        <v>30665.4</v>
      </c>
      <c r="G35" s="56">
        <f t="shared" si="7"/>
        <v>0</v>
      </c>
      <c r="H35" s="50">
        <f t="shared" si="7"/>
        <v>30665.4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>
        <v>26211</v>
      </c>
      <c r="D36" s="44">
        <v>11100.4</v>
      </c>
      <c r="E36" s="44">
        <v>11100.4</v>
      </c>
      <c r="F36" s="44">
        <v>11100.4</v>
      </c>
      <c r="G36" s="45">
        <f>ROUND(E36-F36,2)</f>
        <v>0</v>
      </c>
      <c r="H36" s="46">
        <f>ROUND(F36-G36,2)</f>
        <v>11100.4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107000</v>
      </c>
      <c r="D37" s="59">
        <f t="shared" si="8"/>
        <v>0</v>
      </c>
      <c r="E37" s="59">
        <f t="shared" si="8"/>
        <v>0</v>
      </c>
      <c r="F37" s="59">
        <f t="shared" si="8"/>
        <v>0</v>
      </c>
      <c r="G37" s="60">
        <f t="shared" si="8"/>
        <v>0</v>
      </c>
      <c r="H37" s="61">
        <f t="shared" si="8"/>
        <v>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>
        <v>107000</v>
      </c>
      <c r="D42" s="53"/>
      <c r="E42" s="53"/>
      <c r="F42" s="53"/>
      <c r="G42" s="68">
        <f t="shared" si="9"/>
        <v>0</v>
      </c>
      <c r="H42" s="46">
        <f t="shared" si="9"/>
        <v>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120900</v>
      </c>
      <c r="D45" s="59">
        <f t="shared" si="10"/>
        <v>19565</v>
      </c>
      <c r="E45" s="59">
        <f t="shared" si="10"/>
        <v>19565</v>
      </c>
      <c r="F45" s="59">
        <f t="shared" si="10"/>
        <v>19565</v>
      </c>
      <c r="G45" s="60">
        <f t="shared" si="10"/>
        <v>0</v>
      </c>
      <c r="H45" s="61">
        <f t="shared" si="10"/>
        <v>19565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>
        <v>65880</v>
      </c>
      <c r="D46" s="44">
        <v>10980</v>
      </c>
      <c r="E46" s="44">
        <v>10980</v>
      </c>
      <c r="F46" s="44">
        <v>10980</v>
      </c>
      <c r="G46" s="71">
        <f t="shared" ref="G46:H52" si="11">ROUND(E46-F46,2)</f>
        <v>0</v>
      </c>
      <c r="H46" s="46">
        <f t="shared" si="11"/>
        <v>10980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>
        <v>55020</v>
      </c>
      <c r="D49" s="44">
        <v>8585</v>
      </c>
      <c r="E49" s="44">
        <v>8585</v>
      </c>
      <c r="F49" s="44">
        <v>8585</v>
      </c>
      <c r="G49" s="71">
        <f t="shared" si="11"/>
        <v>0</v>
      </c>
      <c r="H49" s="46">
        <f t="shared" si="11"/>
        <v>8585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233667</v>
      </c>
      <c r="D53" s="73">
        <f>ROUND(D54+D56+D57+D58+D59+D60+D68+D69,2)</f>
        <v>40256</v>
      </c>
      <c r="E53" s="73">
        <f>ROUND(E54+E56+E57+E58+E59+E60+E68+E69,2)</f>
        <v>40256</v>
      </c>
      <c r="F53" s="73">
        <f>ROUND(F54+F56+F57+F58+F59+F60+F68+F69,2)</f>
        <v>40256</v>
      </c>
      <c r="G53" s="74">
        <f>ROUND(G54+G56+G57+G58+G59+G60+G68+G69,2)</f>
        <v>0</v>
      </c>
      <c r="H53" s="75">
        <f>ROUND(H54++H56+H57+H58+H59+H60+H68+H69,2)</f>
        <v>40256</v>
      </c>
      <c r="I53" s="37">
        <f t="shared" si="6"/>
        <v>0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>
        <v>168842</v>
      </c>
      <c r="D57" s="53">
        <v>39156</v>
      </c>
      <c r="E57" s="53">
        <v>39156</v>
      </c>
      <c r="F57" s="53">
        <v>39156</v>
      </c>
      <c r="G57" s="54">
        <f t="shared" si="13"/>
        <v>0</v>
      </c>
      <c r="H57" s="46">
        <f t="shared" si="13"/>
        <v>39156</v>
      </c>
      <c r="I57" s="37">
        <f t="shared" si="6"/>
        <v>0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>
        <v>57625</v>
      </c>
      <c r="D59" s="53"/>
      <c r="E59" s="53"/>
      <c r="F59" s="53"/>
      <c r="G59" s="54">
        <f t="shared" si="13"/>
        <v>0</v>
      </c>
      <c r="H59" s="46">
        <f t="shared" si="13"/>
        <v>0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7200</v>
      </c>
      <c r="D60" s="59">
        <f t="shared" si="14"/>
        <v>1100</v>
      </c>
      <c r="E60" s="59">
        <f t="shared" si="14"/>
        <v>1100</v>
      </c>
      <c r="F60" s="59">
        <f t="shared" si="14"/>
        <v>1100</v>
      </c>
      <c r="G60" s="60">
        <f t="shared" si="14"/>
        <v>0</v>
      </c>
      <c r="H60" s="61">
        <f t="shared" si="14"/>
        <v>1100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/>
      <c r="D62" s="53"/>
      <c r="E62" s="53"/>
      <c r="F62" s="53"/>
      <c r="G62" s="68">
        <f t="shared" si="15"/>
        <v>0</v>
      </c>
      <c r="H62" s="46">
        <f t="shared" si="15"/>
        <v>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>
        <v>7200</v>
      </c>
      <c r="D66" s="53">
        <v>1100</v>
      </c>
      <c r="E66" s="53">
        <v>1100</v>
      </c>
      <c r="F66" s="53">
        <v>1100</v>
      </c>
      <c r="G66" s="68">
        <f t="shared" si="15"/>
        <v>0</v>
      </c>
      <c r="H66" s="46">
        <f t="shared" si="15"/>
        <v>1100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/>
      <c r="D67" s="53"/>
      <c r="E67" s="53"/>
      <c r="F67" s="53"/>
      <c r="G67" s="68">
        <f t="shared" si="15"/>
        <v>0</v>
      </c>
      <c r="H67" s="46">
        <f t="shared" si="15"/>
        <v>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19650</v>
      </c>
      <c r="D73" s="89">
        <f>ROUND(D74+D75+D76,2)</f>
        <v>150</v>
      </c>
      <c r="E73" s="89">
        <f>ROUND(E74+E75+E76,2)</f>
        <v>150</v>
      </c>
      <c r="F73" s="89">
        <f>ROUND(F74+F75+F76,2)</f>
        <v>100</v>
      </c>
      <c r="G73" s="89">
        <f>ROUND(G74+G75+G76,2)</f>
        <v>50</v>
      </c>
      <c r="H73" s="89">
        <f>ROUND(H74+H75+H76+H77,2)</f>
        <v>0</v>
      </c>
      <c r="I73" s="37">
        <f t="shared" si="16"/>
        <v>50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19650</v>
      </c>
      <c r="D76" s="50">
        <f>ROUND(D77+D78+D79+D80,2)</f>
        <v>150</v>
      </c>
      <c r="E76" s="50">
        <f>ROUND(E77+E78+E79+E80,2)</f>
        <v>150</v>
      </c>
      <c r="F76" s="50">
        <f>ROUND(F77+F78+F79+F80,2)</f>
        <v>100</v>
      </c>
      <c r="G76" s="71">
        <f>ROUND(E76-F76,2)</f>
        <v>50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>
        <v>650</v>
      </c>
      <c r="D77" s="93">
        <v>150</v>
      </c>
      <c r="E77" s="93">
        <v>150</v>
      </c>
      <c r="F77" s="93">
        <v>100</v>
      </c>
      <c r="G77" s="71">
        <f>ROUND(E77-F77,2)</f>
        <v>50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>
        <v>19000</v>
      </c>
      <c r="D78" s="93"/>
      <c r="E78" s="93"/>
      <c r="F78" s="93"/>
      <c r="G78" s="71">
        <f>ROUND(E78-F78,2)</f>
        <v>0</v>
      </c>
      <c r="H78" s="50">
        <f>ROUND(H79+H80+H81+H82+H83+H84+H85+H86,2)</f>
        <v>136779.51999999999</v>
      </c>
      <c r="I78" s="37">
        <f t="shared" ref="I78:I87" si="17">D81-F81</f>
        <v>0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136779.51999999999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0</v>
      </c>
      <c r="I80" s="37">
        <f t="shared" si="17"/>
        <v>0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579475</v>
      </c>
      <c r="D81" s="50">
        <f>ROUND(D82+D83+D84+D85+D86+D87+D88+D89,2)</f>
        <v>136779.51999999999</v>
      </c>
      <c r="E81" s="50">
        <f>ROUND(E82+E83+E84+E85+E86+E87+E88+E89,2)</f>
        <v>136779.51999999999</v>
      </c>
      <c r="F81" s="50">
        <f>ROUND(F82+F83+F84+F85+F86+F87+F88+F89,2)</f>
        <v>136779.51999999999</v>
      </c>
      <c r="G81" s="56">
        <f>ROUND(G82+G83+G84+G85+G86+G87+G88+G89,2)</f>
        <v>0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>
        <v>579475</v>
      </c>
      <c r="D82" s="44">
        <v>136779.51999999999</v>
      </c>
      <c r="E82" s="44">
        <v>136779.51999999999</v>
      </c>
      <c r="F82" s="44">
        <v>136779.51999999999</v>
      </c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/>
      <c r="D83" s="53"/>
      <c r="E83" s="53"/>
      <c r="F83" s="53"/>
      <c r="G83" s="68">
        <f t="shared" si="19"/>
        <v>0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/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16626.59</v>
      </c>
      <c r="I87" s="37">
        <f t="shared" si="17"/>
        <v>0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141013</v>
      </c>
      <c r="D90" s="49">
        <f>ROUND(D91+D94,2)</f>
        <v>16626.59</v>
      </c>
      <c r="E90" s="49">
        <f>ROUND(E91+E94,2)</f>
        <v>16626.59</v>
      </c>
      <c r="F90" s="49">
        <f>ROUND(F91+F94,2)</f>
        <v>16626.59</v>
      </c>
      <c r="G90" s="56">
        <f>ROUND(G91+G94,2)</f>
        <v>0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16626.59</v>
      </c>
      <c r="I91" s="37">
        <f>D94-F94</f>
        <v>0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11747.2</v>
      </c>
      <c r="I93" s="37">
        <f>D96-F96</f>
        <v>0</v>
      </c>
    </row>
    <row r="94" spans="1:9" ht="31.5" x14ac:dyDescent="0.25">
      <c r="A94" s="66" t="s">
        <v>159</v>
      </c>
      <c r="B94" s="67">
        <v>340</v>
      </c>
      <c r="C94" s="49">
        <f>ROUND(C95+C96+C97+C98+C99+C100+C104+C103,2)</f>
        <v>141013</v>
      </c>
      <c r="D94" s="49">
        <f>ROUND(D95+D96+D97+D98+D99+D100+D104+D103,2)</f>
        <v>16626.59</v>
      </c>
      <c r="E94" s="49">
        <f>ROUND(E95+E96+E97+E98+E99+E100+E104+E103,2)</f>
        <v>16626.59</v>
      </c>
      <c r="F94" s="49">
        <f>ROUND(F95+F96+F97+F98+F99+F100+F104+F103,2)</f>
        <v>16626.59</v>
      </c>
      <c r="G94" s="56">
        <f>ROUND(G95+G96+G97+G98+G99+G100+G104+G103,2)</f>
        <v>0</v>
      </c>
      <c r="H94" s="46">
        <f>ROUND(F97-G97,2)</f>
        <v>0</v>
      </c>
      <c r="I94" s="37">
        <f>D97-F97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>ROUND(E95-F95,2)</f>
        <v>0</v>
      </c>
      <c r="H95" s="46">
        <f>ROUND(F98-G98,2)</f>
        <v>0</v>
      </c>
      <c r="I95" s="37">
        <f>D98-F98</f>
        <v>0</v>
      </c>
    </row>
    <row r="96" spans="1:9" ht="15.75" x14ac:dyDescent="0.25">
      <c r="A96" s="51" t="s">
        <v>164</v>
      </c>
      <c r="B96" s="52">
        <v>342</v>
      </c>
      <c r="C96" s="53">
        <v>17139</v>
      </c>
      <c r="D96" s="53">
        <v>11747.2</v>
      </c>
      <c r="E96" s="53">
        <v>11747.2</v>
      </c>
      <c r="F96" s="53">
        <v>11747.2</v>
      </c>
      <c r="G96" s="94">
        <f>ROUND(E96-F96,2)</f>
        <v>0</v>
      </c>
      <c r="H96" s="46">
        <f>ROUND(F99-G99,2)</f>
        <v>0</v>
      </c>
      <c r="I96" s="37">
        <f>D99-F99</f>
        <v>0</v>
      </c>
    </row>
    <row r="97" spans="1:9" ht="15.75" x14ac:dyDescent="0.25">
      <c r="A97" s="51" t="s">
        <v>166</v>
      </c>
      <c r="B97" s="52">
        <v>343</v>
      </c>
      <c r="C97" s="53"/>
      <c r="D97" s="53"/>
      <c r="E97" s="53"/>
      <c r="F97" s="53"/>
      <c r="G97" s="94">
        <f>ROUND(E97-F97,2)</f>
        <v>0</v>
      </c>
      <c r="H97" s="103">
        <f>ROUND(H98+H99,2)</f>
        <v>4879.3900000000003</v>
      </c>
      <c r="I97" s="37">
        <f>D100-F100</f>
        <v>0</v>
      </c>
    </row>
    <row r="98" spans="1:9" ht="15.75" x14ac:dyDescent="0.25">
      <c r="A98" s="51" t="s">
        <v>168</v>
      </c>
      <c r="B98" s="52">
        <v>344</v>
      </c>
      <c r="C98" s="53"/>
      <c r="D98" s="53"/>
      <c r="E98" s="53"/>
      <c r="F98" s="53"/>
      <c r="G98" s="94">
        <f>ROUND(E98-F98,2)</f>
        <v>0</v>
      </c>
      <c r="H98" s="46">
        <f>ROUND(F101-G101,2)</f>
        <v>4879.3900000000003</v>
      </c>
      <c r="I98" s="37"/>
    </row>
    <row r="99" spans="1:9" ht="15.75" x14ac:dyDescent="0.25">
      <c r="A99" s="51" t="s">
        <v>170</v>
      </c>
      <c r="B99" s="52">
        <v>345</v>
      </c>
      <c r="C99" s="53"/>
      <c r="D99" s="53"/>
      <c r="E99" s="53"/>
      <c r="F99" s="53"/>
      <c r="G99" s="94">
        <f>ROUND(E99-F99,2)</f>
        <v>0</v>
      </c>
      <c r="H99" s="46">
        <f>ROUND(F102-G102,2)</f>
        <v>0</v>
      </c>
      <c r="I99" s="37">
        <f>D102-F102</f>
        <v>0</v>
      </c>
    </row>
    <row r="100" spans="1:9" ht="15.75" x14ac:dyDescent="0.25">
      <c r="A100" s="104" t="s">
        <v>172</v>
      </c>
      <c r="B100" s="105">
        <v>346</v>
      </c>
      <c r="C100" s="103">
        <f>ROUND(C101+C102,2)</f>
        <v>123874</v>
      </c>
      <c r="D100" s="103">
        <f>ROUND(D101+D102,2)</f>
        <v>4879.3900000000003</v>
      </c>
      <c r="E100" s="103">
        <f>ROUND(E101+E102,2)</f>
        <v>4879.3900000000003</v>
      </c>
      <c r="F100" s="103">
        <f>ROUND(F101+F102,2)</f>
        <v>4879.3900000000003</v>
      </c>
      <c r="G100" s="71">
        <f>ROUND(G101+G102,2)</f>
        <v>0</v>
      </c>
      <c r="H100" s="46">
        <f>ROUND(F103-G103,2)</f>
        <v>0</v>
      </c>
      <c r="I100" s="37"/>
    </row>
    <row r="101" spans="1:9" ht="31.5" x14ac:dyDescent="0.25">
      <c r="A101" s="51" t="s">
        <v>269</v>
      </c>
      <c r="B101" s="52" t="s">
        <v>270</v>
      </c>
      <c r="C101" s="44">
        <v>39700</v>
      </c>
      <c r="D101" s="44">
        <v>4879.3900000000003</v>
      </c>
      <c r="E101" s="44">
        <v>4879.3900000000003</v>
      </c>
      <c r="F101" s="44">
        <v>4879.3900000000003</v>
      </c>
      <c r="G101" s="71">
        <f>ROUND(E101-F101,2)</f>
        <v>0</v>
      </c>
      <c r="H101" s="46">
        <f>ROUND(F104-G104,2)</f>
        <v>0</v>
      </c>
      <c r="I101" s="37">
        <f>D104-F104</f>
        <v>0</v>
      </c>
    </row>
    <row r="102" spans="1:9" ht="31.5" x14ac:dyDescent="0.25">
      <c r="A102" s="51" t="s">
        <v>271</v>
      </c>
      <c r="B102" s="52" t="s">
        <v>272</v>
      </c>
      <c r="C102" s="44">
        <v>84174</v>
      </c>
      <c r="D102" s="44"/>
      <c r="E102" s="44"/>
      <c r="F102" s="44"/>
      <c r="G102" s="71">
        <f>ROUND(E102-F102,2)</f>
        <v>0</v>
      </c>
    </row>
    <row r="103" spans="1:9" ht="31.5" x14ac:dyDescent="0.25">
      <c r="A103" s="106" t="s">
        <v>273</v>
      </c>
      <c r="B103" s="107">
        <v>347</v>
      </c>
      <c r="C103" s="108"/>
      <c r="D103" s="108"/>
      <c r="E103" s="108"/>
      <c r="F103" s="108"/>
      <c r="G103" s="109">
        <f>ROUND(E103-F103,2)</f>
        <v>0</v>
      </c>
    </row>
    <row r="104" spans="1:9" ht="48" thickBot="1" x14ac:dyDescent="0.3">
      <c r="A104" s="110" t="s">
        <v>274</v>
      </c>
      <c r="B104" s="111">
        <v>349</v>
      </c>
      <c r="C104" s="112"/>
      <c r="D104" s="112"/>
      <c r="E104" s="112"/>
      <c r="F104" s="112"/>
      <c r="G104" s="113">
        <f>ROUND(E104-F104,2)</f>
        <v>0</v>
      </c>
    </row>
    <row r="111" spans="1:9" ht="47.25" x14ac:dyDescent="0.25">
      <c r="A111" s="114" t="s">
        <v>275</v>
      </c>
      <c r="B111" s="115"/>
      <c r="C111" s="116" t="s">
        <v>276</v>
      </c>
      <c r="D111" s="116"/>
      <c r="E111" s="117"/>
      <c r="F111" s="118"/>
    </row>
    <row r="112" spans="1:9" ht="45" x14ac:dyDescent="0.25">
      <c r="A112" s="119" t="s">
        <v>277</v>
      </c>
      <c r="B112" s="115"/>
      <c r="D112" s="119" t="s">
        <v>277</v>
      </c>
      <c r="E112" s="119"/>
    </row>
    <row r="113" spans="1:7" x14ac:dyDescent="0.25">
      <c r="A113" s="119"/>
      <c r="B113" s="115"/>
      <c r="C113" s="115"/>
      <c r="F113" s="119"/>
      <c r="G113" s="119"/>
    </row>
    <row r="114" spans="1:7" x14ac:dyDescent="0.25">
      <c r="A114" t="s">
        <v>278</v>
      </c>
      <c r="B114" s="115"/>
      <c r="C114" s="115"/>
      <c r="F114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4"/>
  <sheetViews>
    <sheetView workbookViewId="0">
      <selection activeCell="F5" sqref="F5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282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5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2219013.98</v>
      </c>
      <c r="D17" s="35">
        <f>ROUND(D18+D24+D73+D81+D90,2)</f>
        <v>388865</v>
      </c>
      <c r="E17" s="35">
        <f>ROUND(E18+E24+E73+E81+E90,2)</f>
        <v>389078.98</v>
      </c>
      <c r="F17" s="35">
        <f>ROUND(F18+F24+F73+F81+F90,2)</f>
        <v>389078.98</v>
      </c>
      <c r="G17" s="35">
        <f>ROUND(G18+G24+G73+G81+G90,2)</f>
        <v>0</v>
      </c>
      <c r="H17" s="36">
        <f>ROUND(H18+H24+H73+H78+H87,2)</f>
        <v>389078.98</v>
      </c>
      <c r="I17" s="37">
        <f>D17-F17</f>
        <v>-213.97999999998137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0</v>
      </c>
      <c r="D18" s="40">
        <f t="shared" si="0"/>
        <v>0</v>
      </c>
      <c r="E18" s="40">
        <f t="shared" si="0"/>
        <v>0</v>
      </c>
      <c r="F18" s="40">
        <f t="shared" si="0"/>
        <v>0</v>
      </c>
      <c r="G18" s="40">
        <f t="shared" si="0"/>
        <v>0</v>
      </c>
      <c r="H18" s="41">
        <f t="shared" si="0"/>
        <v>0</v>
      </c>
      <c r="I18" s="37">
        <f>D18-F18</f>
        <v>0</v>
      </c>
    </row>
    <row r="19" spans="1:9" s="15" customFormat="1" ht="15.75" x14ac:dyDescent="0.25">
      <c r="A19" s="42" t="s">
        <v>27</v>
      </c>
      <c r="B19" s="43">
        <v>211</v>
      </c>
      <c r="C19" s="44"/>
      <c r="D19" s="44"/>
      <c r="E19" s="44"/>
      <c r="F19" s="44"/>
      <c r="G19" s="45">
        <f>ROUND(E19-F19,2)</f>
        <v>0</v>
      </c>
      <c r="H19" s="46">
        <f>ROUND(F19-G19,2)</f>
        <v>0</v>
      </c>
      <c r="I19" s="37">
        <f>D19-F19</f>
        <v>0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/>
      <c r="D23" s="53"/>
      <c r="E23" s="53"/>
      <c r="F23" s="53"/>
      <c r="G23" s="54">
        <f>ROUND(E23-F23,2)</f>
        <v>0</v>
      </c>
      <c r="H23" s="46">
        <f>ROUND(F23-G23,2)</f>
        <v>0</v>
      </c>
      <c r="I23" s="37">
        <f t="shared" ref="I23:I32" si="2">D23-F23</f>
        <v>0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0</v>
      </c>
      <c r="D24" s="49">
        <f t="shared" si="3"/>
        <v>0</v>
      </c>
      <c r="E24" s="49">
        <f t="shared" si="3"/>
        <v>0</v>
      </c>
      <c r="F24" s="49">
        <f t="shared" si="3"/>
        <v>0</v>
      </c>
      <c r="G24" s="49">
        <f t="shared" si="3"/>
        <v>0</v>
      </c>
      <c r="H24" s="50">
        <f t="shared" si="3"/>
        <v>0</v>
      </c>
      <c r="I24" s="37">
        <f t="shared" si="2"/>
        <v>0</v>
      </c>
    </row>
    <row r="25" spans="1:9" ht="15.75" x14ac:dyDescent="0.25">
      <c r="A25" s="42" t="s">
        <v>196</v>
      </c>
      <c r="B25" s="43">
        <v>221</v>
      </c>
      <c r="C25" s="53"/>
      <c r="D25" s="53"/>
      <c r="E25" s="53"/>
      <c r="F25" s="53"/>
      <c r="G25" s="54">
        <f>ROUND(E25-F25,2)</f>
        <v>0</v>
      </c>
      <c r="H25" s="46">
        <f>ROUND(F25-G25,2)</f>
        <v>0</v>
      </c>
      <c r="I25" s="37">
        <f t="shared" si="2"/>
        <v>0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0</v>
      </c>
      <c r="D27" s="49">
        <f t="shared" si="4"/>
        <v>0</v>
      </c>
      <c r="E27" s="49">
        <f t="shared" si="4"/>
        <v>0</v>
      </c>
      <c r="F27" s="49">
        <f t="shared" si="4"/>
        <v>0</v>
      </c>
      <c r="G27" s="56">
        <f t="shared" si="4"/>
        <v>0</v>
      </c>
      <c r="H27" s="50">
        <f t="shared" si="4"/>
        <v>0</v>
      </c>
      <c r="I27" s="37">
        <f t="shared" si="2"/>
        <v>0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0</v>
      </c>
      <c r="D28" s="59">
        <f t="shared" si="5"/>
        <v>0</v>
      </c>
      <c r="E28" s="59">
        <f t="shared" si="5"/>
        <v>0</v>
      </c>
      <c r="F28" s="59">
        <f t="shared" si="5"/>
        <v>0</v>
      </c>
      <c r="G28" s="60">
        <f t="shared" si="5"/>
        <v>0</v>
      </c>
      <c r="H28" s="61">
        <f t="shared" si="5"/>
        <v>0</v>
      </c>
      <c r="I28" s="37">
        <f t="shared" si="2"/>
        <v>0</v>
      </c>
    </row>
    <row r="29" spans="1:9" ht="15.75" x14ac:dyDescent="0.25">
      <c r="A29" s="51" t="s">
        <v>51</v>
      </c>
      <c r="B29" s="52" t="s">
        <v>198</v>
      </c>
      <c r="C29" s="53"/>
      <c r="D29" s="53"/>
      <c r="E29" s="53"/>
      <c r="F29" s="53"/>
      <c r="G29" s="54">
        <f>ROUND(E29-F29,2)</f>
        <v>0</v>
      </c>
      <c r="H29" s="46">
        <f>ROUND(F29-G29,2)</f>
        <v>0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/>
      <c r="D31" s="53"/>
      <c r="E31" s="53"/>
      <c r="F31" s="53"/>
      <c r="G31" s="54">
        <f>ROUND(E31-F31,2)</f>
        <v>0</v>
      </c>
      <c r="H31" s="46">
        <f>ROUND(F31-G31,2)</f>
        <v>0</v>
      </c>
      <c r="I31" s="37">
        <f t="shared" si="2"/>
        <v>0</v>
      </c>
    </row>
    <row r="32" spans="1:9" ht="31.5" x14ac:dyDescent="0.25">
      <c r="A32" s="51" t="s">
        <v>202</v>
      </c>
      <c r="B32" s="52" t="s">
        <v>203</v>
      </c>
      <c r="C32" s="53"/>
      <c r="D32" s="53"/>
      <c r="E32" s="53"/>
      <c r="F32" s="53"/>
      <c r="G32" s="54">
        <f>ROUND(E32-F32,2)</f>
        <v>0</v>
      </c>
      <c r="H32" s="46">
        <f>ROUND(F32-G32,2)</f>
        <v>0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/>
      <c r="D33" s="53"/>
      <c r="E33" s="53"/>
      <c r="F33" s="53"/>
      <c r="G33" s="54">
        <f>ROUND(E33-F33,2)</f>
        <v>0</v>
      </c>
      <c r="H33" s="46">
        <f>ROUND(F33-G33,2)</f>
        <v>0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0</v>
      </c>
      <c r="D35" s="49">
        <f t="shared" si="7"/>
        <v>0</v>
      </c>
      <c r="E35" s="49">
        <f t="shared" si="7"/>
        <v>0</v>
      </c>
      <c r="F35" s="49">
        <f t="shared" si="7"/>
        <v>0</v>
      </c>
      <c r="G35" s="56">
        <f t="shared" si="7"/>
        <v>0</v>
      </c>
      <c r="H35" s="50">
        <f t="shared" si="7"/>
        <v>0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/>
      <c r="D36" s="44"/>
      <c r="E36" s="44"/>
      <c r="F36" s="44"/>
      <c r="G36" s="45">
        <f>ROUND(E36-F36,2)</f>
        <v>0</v>
      </c>
      <c r="H36" s="46">
        <f>ROUND(F36-G36,2)</f>
        <v>0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0</v>
      </c>
      <c r="D37" s="59">
        <f t="shared" si="8"/>
        <v>0</v>
      </c>
      <c r="E37" s="59">
        <f t="shared" si="8"/>
        <v>0</v>
      </c>
      <c r="F37" s="59">
        <f t="shared" si="8"/>
        <v>0</v>
      </c>
      <c r="G37" s="60">
        <f t="shared" si="8"/>
        <v>0</v>
      </c>
      <c r="H37" s="61">
        <f t="shared" si="8"/>
        <v>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/>
      <c r="D42" s="53"/>
      <c r="E42" s="53"/>
      <c r="F42" s="53"/>
      <c r="G42" s="68">
        <f t="shared" si="9"/>
        <v>0</v>
      </c>
      <c r="H42" s="46">
        <f t="shared" si="9"/>
        <v>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0</v>
      </c>
      <c r="D45" s="59">
        <f t="shared" si="10"/>
        <v>0</v>
      </c>
      <c r="E45" s="59">
        <f t="shared" si="10"/>
        <v>0</v>
      </c>
      <c r="F45" s="59">
        <f t="shared" si="10"/>
        <v>0</v>
      </c>
      <c r="G45" s="60">
        <f t="shared" si="10"/>
        <v>0</v>
      </c>
      <c r="H45" s="61">
        <f t="shared" si="10"/>
        <v>0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/>
      <c r="D46" s="44"/>
      <c r="E46" s="44"/>
      <c r="F46" s="44"/>
      <c r="G46" s="71">
        <f t="shared" ref="G46:H52" si="11">ROUND(E46-F46,2)</f>
        <v>0</v>
      </c>
      <c r="H46" s="46">
        <f t="shared" si="11"/>
        <v>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/>
      <c r="D49" s="44"/>
      <c r="E49" s="44"/>
      <c r="F49" s="44"/>
      <c r="G49" s="71">
        <f t="shared" si="11"/>
        <v>0</v>
      </c>
      <c r="H49" s="46">
        <f t="shared" si="11"/>
        <v>0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0</v>
      </c>
      <c r="D53" s="73">
        <f>ROUND(D54+D56+D57+D58+D59+D60+D68+D69,2)</f>
        <v>0</v>
      </c>
      <c r="E53" s="73">
        <f>ROUND(E54+E56+E57+E58+E59+E60+E68+E69,2)</f>
        <v>0</v>
      </c>
      <c r="F53" s="73">
        <f>ROUND(F54+F56+F57+F58+F59+F60+F68+F69,2)</f>
        <v>0</v>
      </c>
      <c r="G53" s="74">
        <f>ROUND(G54+G56+G57+G58+G59+G60+G68+G69,2)</f>
        <v>0</v>
      </c>
      <c r="H53" s="75">
        <f>ROUND(H54++H56+H57+H58+H59+H60+H68+H69,2)</f>
        <v>0</v>
      </c>
      <c r="I53" s="37">
        <f t="shared" si="6"/>
        <v>0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/>
      <c r="D57" s="53"/>
      <c r="E57" s="53"/>
      <c r="F57" s="53"/>
      <c r="G57" s="54">
        <f t="shared" si="13"/>
        <v>0</v>
      </c>
      <c r="H57" s="46">
        <f t="shared" si="13"/>
        <v>0</v>
      </c>
      <c r="I57" s="37">
        <f t="shared" si="6"/>
        <v>0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/>
      <c r="D59" s="53"/>
      <c r="E59" s="53"/>
      <c r="F59" s="53"/>
      <c r="G59" s="54">
        <f t="shared" si="13"/>
        <v>0</v>
      </c>
      <c r="H59" s="46">
        <f t="shared" si="13"/>
        <v>0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0</v>
      </c>
      <c r="D60" s="59">
        <f t="shared" si="14"/>
        <v>0</v>
      </c>
      <c r="E60" s="59">
        <f t="shared" si="14"/>
        <v>0</v>
      </c>
      <c r="F60" s="59">
        <f t="shared" si="14"/>
        <v>0</v>
      </c>
      <c r="G60" s="60">
        <f t="shared" si="14"/>
        <v>0</v>
      </c>
      <c r="H60" s="61">
        <f t="shared" si="14"/>
        <v>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/>
      <c r="D62" s="53"/>
      <c r="E62" s="53"/>
      <c r="F62" s="53"/>
      <c r="G62" s="68">
        <f t="shared" si="15"/>
        <v>0</v>
      </c>
      <c r="H62" s="46">
        <f t="shared" si="15"/>
        <v>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/>
      <c r="D66" s="53"/>
      <c r="E66" s="53"/>
      <c r="F66" s="53"/>
      <c r="G66" s="68">
        <f t="shared" si="15"/>
        <v>0</v>
      </c>
      <c r="H66" s="46">
        <f t="shared" si="15"/>
        <v>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/>
      <c r="D67" s="53"/>
      <c r="E67" s="53"/>
      <c r="F67" s="53"/>
      <c r="G67" s="68">
        <f t="shared" si="15"/>
        <v>0</v>
      </c>
      <c r="H67" s="46">
        <f t="shared" si="15"/>
        <v>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0</v>
      </c>
      <c r="D73" s="89">
        <f>ROUND(D74+D75+D76,2)</f>
        <v>0</v>
      </c>
      <c r="E73" s="89">
        <f>ROUND(E74+E75+E76,2)</f>
        <v>0</v>
      </c>
      <c r="F73" s="89">
        <f>ROUND(F74+F75+F76,2)</f>
        <v>0</v>
      </c>
      <c r="G73" s="89">
        <f>ROUND(G74+G75+G76,2)</f>
        <v>0</v>
      </c>
      <c r="H73" s="89">
        <f>ROUND(H74+H75+H76+H77,2)</f>
        <v>0</v>
      </c>
      <c r="I73" s="37">
        <f t="shared" si="16"/>
        <v>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0</v>
      </c>
      <c r="D76" s="50">
        <f>ROUND(D77+D78+D79+D80,2)</f>
        <v>0</v>
      </c>
      <c r="E76" s="50">
        <f>ROUND(E77+E78+E79+E80,2)</f>
        <v>0</v>
      </c>
      <c r="F76" s="50">
        <f>ROUND(F77+F78+F79+F80,2)</f>
        <v>0</v>
      </c>
      <c r="G76" s="71">
        <f>ROUND(E76-F76,2)</f>
        <v>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/>
      <c r="D77" s="93"/>
      <c r="E77" s="93"/>
      <c r="F77" s="93"/>
      <c r="G77" s="71">
        <f>ROUND(E77-F77,2)</f>
        <v>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/>
      <c r="D78" s="93"/>
      <c r="E78" s="93"/>
      <c r="F78" s="93"/>
      <c r="G78" s="71">
        <f>ROUND(E78-F78,2)</f>
        <v>0</v>
      </c>
      <c r="H78" s="50">
        <f>ROUND(H79+H80+H81+H82+H83+H84+H85+H86,2)</f>
        <v>213.98</v>
      </c>
      <c r="I78" s="37">
        <f t="shared" ref="I78:I87" si="17">D81-F81</f>
        <v>-213.98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0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213.98</v>
      </c>
      <c r="I80" s="37">
        <f t="shared" si="17"/>
        <v>-213.98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213.98</v>
      </c>
      <c r="D81" s="50">
        <f>ROUND(D82+D83+D84+D85+D86+D87+D88+D89,2)</f>
        <v>0</v>
      </c>
      <c r="E81" s="50">
        <f>ROUND(E82+E83+E84+E85+E86+E87+E88+E89,2)</f>
        <v>213.98</v>
      </c>
      <c r="F81" s="50">
        <f>ROUND(F82+F83+F84+F85+F86+F87+F88+F89,2)</f>
        <v>213.98</v>
      </c>
      <c r="G81" s="56">
        <f>ROUND(G82+G83+G84+G85+G86+G87+G88+G89,2)</f>
        <v>0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/>
      <c r="D82" s="44"/>
      <c r="E82" s="44"/>
      <c r="F82" s="44">
        <v>0</v>
      </c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>
        <v>213.98</v>
      </c>
      <c r="D83" s="53">
        <v>0</v>
      </c>
      <c r="E83" s="53">
        <v>213.98</v>
      </c>
      <c r="F83" s="53">
        <v>213.98</v>
      </c>
      <c r="G83" s="68">
        <f t="shared" si="19"/>
        <v>0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>
        <v>0</v>
      </c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388865</v>
      </c>
      <c r="I87" s="37">
        <f t="shared" si="17"/>
        <v>0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2218800</v>
      </c>
      <c r="D90" s="49">
        <f>ROUND(D91+D94,2)</f>
        <v>388865</v>
      </c>
      <c r="E90" s="49">
        <f>ROUND(E91+E94,2)</f>
        <v>388865</v>
      </c>
      <c r="F90" s="49">
        <f>ROUND(F91+F94,2)</f>
        <v>388865</v>
      </c>
      <c r="G90" s="56">
        <f>ROUND(G91+G94,2)</f>
        <v>0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388865</v>
      </c>
      <c r="I91" s="37">
        <f>D94-F94</f>
        <v>0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388865</v>
      </c>
      <c r="I93" s="37">
        <f>D96-F96</f>
        <v>0</v>
      </c>
    </row>
    <row r="94" spans="1:9" ht="31.5" x14ac:dyDescent="0.25">
      <c r="A94" s="66" t="s">
        <v>159</v>
      </c>
      <c r="B94" s="67">
        <v>340</v>
      </c>
      <c r="C94" s="49">
        <f>ROUND(C95+C96+C97+C98+C99+C100+C104+C103,2)</f>
        <v>2218800</v>
      </c>
      <c r="D94" s="49">
        <f>ROUND(D95+D96+D97+D98+D99+D100+D104+D103,2)</f>
        <v>388865</v>
      </c>
      <c r="E94" s="49">
        <f>ROUND(E95+E96+E97+E98+E99+E100+E104+E103,2)</f>
        <v>388865</v>
      </c>
      <c r="F94" s="49">
        <f>ROUND(F95+F96+F97+F98+F99+F100+F104+F103,2)</f>
        <v>388865</v>
      </c>
      <c r="G94" s="56">
        <f>ROUND(G95+G96+G97+G98+G99+G100+G104+G103,2)</f>
        <v>0</v>
      </c>
      <c r="H94" s="46">
        <f>ROUND(F97-G97,2)</f>
        <v>0</v>
      </c>
      <c r="I94" s="37">
        <f>D97-F97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>ROUND(E95-F95,2)</f>
        <v>0</v>
      </c>
      <c r="H95" s="46">
        <f>ROUND(F98-G98,2)</f>
        <v>0</v>
      </c>
      <c r="I95" s="37">
        <f>D98-F98</f>
        <v>0</v>
      </c>
    </row>
    <row r="96" spans="1:9" ht="15.75" x14ac:dyDescent="0.25">
      <c r="A96" s="51" t="s">
        <v>164</v>
      </c>
      <c r="B96" s="52">
        <v>342</v>
      </c>
      <c r="C96" s="53">
        <v>2218800</v>
      </c>
      <c r="D96" s="53">
        <v>388865</v>
      </c>
      <c r="E96" s="53">
        <v>388865</v>
      </c>
      <c r="F96" s="53">
        <v>388865</v>
      </c>
      <c r="G96" s="94">
        <f>ROUND(E96-F96,2)</f>
        <v>0</v>
      </c>
      <c r="H96" s="46">
        <f>ROUND(F99-G99,2)</f>
        <v>0</v>
      </c>
      <c r="I96" s="37">
        <f>D99-F99</f>
        <v>0</v>
      </c>
    </row>
    <row r="97" spans="1:9" ht="15.75" x14ac:dyDescent="0.25">
      <c r="A97" s="51" t="s">
        <v>166</v>
      </c>
      <c r="B97" s="52">
        <v>343</v>
      </c>
      <c r="C97" s="53"/>
      <c r="D97" s="53"/>
      <c r="E97" s="53"/>
      <c r="F97" s="53"/>
      <c r="G97" s="94">
        <f>ROUND(E97-F97,2)</f>
        <v>0</v>
      </c>
      <c r="H97" s="103">
        <f>ROUND(H98+H99,2)</f>
        <v>0</v>
      </c>
      <c r="I97" s="37">
        <f>D100-F100</f>
        <v>0</v>
      </c>
    </row>
    <row r="98" spans="1:9" ht="15.75" x14ac:dyDescent="0.25">
      <c r="A98" s="51" t="s">
        <v>168</v>
      </c>
      <c r="B98" s="52">
        <v>344</v>
      </c>
      <c r="C98" s="53"/>
      <c r="D98" s="53"/>
      <c r="E98" s="53"/>
      <c r="F98" s="53"/>
      <c r="G98" s="94">
        <f>ROUND(E98-F98,2)</f>
        <v>0</v>
      </c>
      <c r="H98" s="46">
        <f>ROUND(F101-G101,2)</f>
        <v>0</v>
      </c>
      <c r="I98" s="37"/>
    </row>
    <row r="99" spans="1:9" ht="15.75" x14ac:dyDescent="0.25">
      <c r="A99" s="51" t="s">
        <v>170</v>
      </c>
      <c r="B99" s="52">
        <v>345</v>
      </c>
      <c r="C99" s="53"/>
      <c r="D99" s="53"/>
      <c r="E99" s="53"/>
      <c r="F99" s="53"/>
      <c r="G99" s="94">
        <f>ROUND(E99-F99,2)</f>
        <v>0</v>
      </c>
      <c r="H99" s="46">
        <f>ROUND(F102-G102,2)</f>
        <v>0</v>
      </c>
      <c r="I99" s="37">
        <f>D102-F102</f>
        <v>0</v>
      </c>
    </row>
    <row r="100" spans="1:9" ht="15.75" x14ac:dyDescent="0.25">
      <c r="A100" s="104" t="s">
        <v>172</v>
      </c>
      <c r="B100" s="105">
        <v>346</v>
      </c>
      <c r="C100" s="103">
        <f>ROUND(C101+C102,2)</f>
        <v>0</v>
      </c>
      <c r="D100" s="103">
        <f>ROUND(D101+D102,2)</f>
        <v>0</v>
      </c>
      <c r="E100" s="103">
        <f>ROUND(E101+E102,2)</f>
        <v>0</v>
      </c>
      <c r="F100" s="103">
        <f>ROUND(F101+F102,2)</f>
        <v>0</v>
      </c>
      <c r="G100" s="71">
        <f>ROUND(G101+G102,2)</f>
        <v>0</v>
      </c>
      <c r="H100" s="46">
        <f>ROUND(F103-G103,2)</f>
        <v>0</v>
      </c>
      <c r="I100" s="37"/>
    </row>
    <row r="101" spans="1:9" ht="31.5" x14ac:dyDescent="0.25">
      <c r="A101" s="51" t="s">
        <v>269</v>
      </c>
      <c r="B101" s="52" t="s">
        <v>270</v>
      </c>
      <c r="C101" s="44"/>
      <c r="D101" s="44"/>
      <c r="E101" s="44"/>
      <c r="F101" s="44"/>
      <c r="G101" s="71">
        <f>ROUND(E101-F101,2)</f>
        <v>0</v>
      </c>
      <c r="H101" s="46">
        <f>ROUND(F104-G104,2)</f>
        <v>0</v>
      </c>
      <c r="I101" s="37">
        <f>D104-F104</f>
        <v>0</v>
      </c>
    </row>
    <row r="102" spans="1:9" ht="31.5" x14ac:dyDescent="0.25">
      <c r="A102" s="51" t="s">
        <v>271</v>
      </c>
      <c r="B102" s="52" t="s">
        <v>272</v>
      </c>
      <c r="C102" s="44">
        <v>0</v>
      </c>
      <c r="D102" s="44">
        <v>0</v>
      </c>
      <c r="E102" s="44">
        <v>0</v>
      </c>
      <c r="F102" s="44">
        <v>0</v>
      </c>
      <c r="G102" s="71">
        <f>ROUND(E102-F102,2)</f>
        <v>0</v>
      </c>
    </row>
    <row r="103" spans="1:9" ht="31.5" x14ac:dyDescent="0.25">
      <c r="A103" s="106" t="s">
        <v>273</v>
      </c>
      <c r="B103" s="107">
        <v>347</v>
      </c>
      <c r="C103" s="108"/>
      <c r="D103" s="108"/>
      <c r="E103" s="108"/>
      <c r="F103" s="108"/>
      <c r="G103" s="109">
        <f>ROUND(E103-F103,2)</f>
        <v>0</v>
      </c>
    </row>
    <row r="104" spans="1:9" ht="48" thickBot="1" x14ac:dyDescent="0.3">
      <c r="A104" s="110" t="s">
        <v>274</v>
      </c>
      <c r="B104" s="111">
        <v>349</v>
      </c>
      <c r="C104" s="112"/>
      <c r="D104" s="112"/>
      <c r="E104" s="112"/>
      <c r="F104" s="112"/>
      <c r="G104" s="113">
        <f>ROUND(E104-F104,2)</f>
        <v>0</v>
      </c>
    </row>
    <row r="111" spans="1:9" ht="47.25" x14ac:dyDescent="0.25">
      <c r="A111" s="114" t="s">
        <v>275</v>
      </c>
      <c r="B111" s="115"/>
      <c r="C111" s="116" t="s">
        <v>276</v>
      </c>
      <c r="D111" s="116"/>
      <c r="E111" s="117"/>
      <c r="F111" s="118"/>
    </row>
    <row r="112" spans="1:9" ht="45" x14ac:dyDescent="0.25">
      <c r="A112" s="119" t="s">
        <v>277</v>
      </c>
      <c r="B112" s="115"/>
      <c r="D112" s="119" t="s">
        <v>277</v>
      </c>
      <c r="E112" s="119"/>
    </row>
    <row r="113" spans="1:7" x14ac:dyDescent="0.25">
      <c r="A113" s="119"/>
      <c r="B113" s="115"/>
      <c r="C113" s="115"/>
      <c r="F113" s="119"/>
      <c r="G113" s="119"/>
    </row>
    <row r="114" spans="1:7" x14ac:dyDescent="0.25">
      <c r="A114" t="s">
        <v>278</v>
      </c>
      <c r="B114" s="115"/>
      <c r="C114" s="115"/>
      <c r="F114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4"/>
  <sheetViews>
    <sheetView workbookViewId="0">
      <selection activeCell="C13" sqref="C13:D13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283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5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12348509</v>
      </c>
      <c r="D17" s="35">
        <f>ROUND(D18+D24+D73+D81+D90,2)</f>
        <v>4862333.71</v>
      </c>
      <c r="E17" s="35">
        <f>ROUND(E18+E24+E73+E81+E90,2)</f>
        <v>4862333.71</v>
      </c>
      <c r="F17" s="35">
        <f>ROUND(F18+F24+F73+F81+F90,2)</f>
        <v>4089976.36</v>
      </c>
      <c r="G17" s="35">
        <f>ROUND(G18+G24+G73+G81+G90,2)</f>
        <v>772357.35</v>
      </c>
      <c r="H17" s="36">
        <f>ROUND(H18+H24+H73+H78+H87,2)</f>
        <v>3315416.42</v>
      </c>
      <c r="I17" s="37">
        <f>D17-F17</f>
        <v>772357.35000000009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10087374</v>
      </c>
      <c r="D18" s="40">
        <f t="shared" si="0"/>
        <v>3791705.2</v>
      </c>
      <c r="E18" s="40">
        <f t="shared" si="0"/>
        <v>3791705.2</v>
      </c>
      <c r="F18" s="40">
        <f t="shared" si="0"/>
        <v>3135905.04</v>
      </c>
      <c r="G18" s="40">
        <f t="shared" si="0"/>
        <v>655800.16</v>
      </c>
      <c r="H18" s="41">
        <f t="shared" si="0"/>
        <v>2480104.88</v>
      </c>
      <c r="I18" s="37">
        <f>D18-F18</f>
        <v>655800.16000000015</v>
      </c>
    </row>
    <row r="19" spans="1:9" s="15" customFormat="1" ht="15.75" x14ac:dyDescent="0.25">
      <c r="A19" s="42" t="s">
        <v>27</v>
      </c>
      <c r="B19" s="43">
        <v>211</v>
      </c>
      <c r="C19" s="44">
        <v>7838620</v>
      </c>
      <c r="D19" s="44">
        <v>2773000</v>
      </c>
      <c r="E19" s="44">
        <v>2773000</v>
      </c>
      <c r="F19" s="44">
        <v>2358114.89</v>
      </c>
      <c r="G19" s="45">
        <f>ROUND(E19-F19,2)</f>
        <v>414885.11</v>
      </c>
      <c r="H19" s="46">
        <f>ROUND(F19-G19,2)</f>
        <v>1943229.78</v>
      </c>
      <c r="I19" s="37">
        <f>D19-F19</f>
        <v>414885.10999999987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>
        <v>2248754</v>
      </c>
      <c r="D23" s="53">
        <v>1018705.2</v>
      </c>
      <c r="E23" s="53">
        <v>1018705.2</v>
      </c>
      <c r="F23" s="53">
        <v>777790.15</v>
      </c>
      <c r="G23" s="54">
        <f>ROUND(E23-F23,2)</f>
        <v>240915.05</v>
      </c>
      <c r="H23" s="46">
        <f>ROUND(F23-G23,2)</f>
        <v>536875.1</v>
      </c>
      <c r="I23" s="37">
        <f t="shared" ref="I23:I32" si="2">D23-F23</f>
        <v>240915.04999999993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1520997</v>
      </c>
      <c r="D24" s="49">
        <f t="shared" si="3"/>
        <v>770846.81</v>
      </c>
      <c r="E24" s="49">
        <f t="shared" si="3"/>
        <v>770846.81</v>
      </c>
      <c r="F24" s="49">
        <f t="shared" si="3"/>
        <v>654289.62</v>
      </c>
      <c r="G24" s="49">
        <f t="shared" si="3"/>
        <v>116557.19</v>
      </c>
      <c r="H24" s="50">
        <f t="shared" si="3"/>
        <v>537732.43000000005</v>
      </c>
      <c r="I24" s="37">
        <f t="shared" si="2"/>
        <v>116557.19000000006</v>
      </c>
    </row>
    <row r="25" spans="1:9" ht="15.75" x14ac:dyDescent="0.25">
      <c r="A25" s="42" t="s">
        <v>196</v>
      </c>
      <c r="B25" s="43">
        <v>221</v>
      </c>
      <c r="C25" s="53">
        <v>70000</v>
      </c>
      <c r="D25" s="53">
        <v>20000</v>
      </c>
      <c r="E25" s="53">
        <v>20000</v>
      </c>
      <c r="F25" s="53">
        <v>13042.81</v>
      </c>
      <c r="G25" s="54">
        <f>ROUND(E25-F25,2)</f>
        <v>6957.19</v>
      </c>
      <c r="H25" s="46">
        <f>ROUND(F25-G25,2)</f>
        <v>6085.62</v>
      </c>
      <c r="I25" s="37">
        <f t="shared" si="2"/>
        <v>6957.1900000000005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945684</v>
      </c>
      <c r="D27" s="49">
        <f t="shared" si="4"/>
        <v>642590.41</v>
      </c>
      <c r="E27" s="49">
        <f t="shared" si="4"/>
        <v>642590.41</v>
      </c>
      <c r="F27" s="49">
        <f t="shared" si="4"/>
        <v>532990.41</v>
      </c>
      <c r="G27" s="56">
        <f t="shared" si="4"/>
        <v>109600</v>
      </c>
      <c r="H27" s="50">
        <f t="shared" si="4"/>
        <v>423390.41</v>
      </c>
      <c r="I27" s="37">
        <f t="shared" si="2"/>
        <v>109600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945684</v>
      </c>
      <c r="D28" s="59">
        <f t="shared" si="5"/>
        <v>642590.41</v>
      </c>
      <c r="E28" s="59">
        <f t="shared" si="5"/>
        <v>642590.41</v>
      </c>
      <c r="F28" s="59">
        <f t="shared" si="5"/>
        <v>532990.41</v>
      </c>
      <c r="G28" s="60">
        <f t="shared" si="5"/>
        <v>109600</v>
      </c>
      <c r="H28" s="61">
        <f t="shared" si="5"/>
        <v>423390.41</v>
      </c>
      <c r="I28" s="37">
        <f t="shared" si="2"/>
        <v>109600</v>
      </c>
    </row>
    <row r="29" spans="1:9" ht="15.75" x14ac:dyDescent="0.25">
      <c r="A29" s="51" t="s">
        <v>51</v>
      </c>
      <c r="B29" s="52" t="s">
        <v>198</v>
      </c>
      <c r="C29" s="53">
        <v>559096</v>
      </c>
      <c r="D29" s="53">
        <v>458636.98</v>
      </c>
      <c r="E29" s="53">
        <v>458636.98</v>
      </c>
      <c r="F29" s="53">
        <v>349036.98</v>
      </c>
      <c r="G29" s="54">
        <f>ROUND(E29-F29,2)</f>
        <v>109600</v>
      </c>
      <c r="H29" s="46">
        <f>ROUND(F29-G29,2)</f>
        <v>239436.98</v>
      </c>
      <c r="I29" s="37">
        <f t="shared" si="2"/>
        <v>109600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>
        <v>223798</v>
      </c>
      <c r="D31" s="53">
        <v>137478.07</v>
      </c>
      <c r="E31" s="53">
        <v>137478.07</v>
      </c>
      <c r="F31" s="53">
        <v>137478.07</v>
      </c>
      <c r="G31" s="54">
        <f>ROUND(E31-F31,2)</f>
        <v>0</v>
      </c>
      <c r="H31" s="46">
        <f>ROUND(F31-G31,2)</f>
        <v>137478.07</v>
      </c>
      <c r="I31" s="37">
        <f t="shared" si="2"/>
        <v>0</v>
      </c>
    </row>
    <row r="32" spans="1:9" ht="31.5" x14ac:dyDescent="0.25">
      <c r="A32" s="51" t="s">
        <v>202</v>
      </c>
      <c r="B32" s="52" t="s">
        <v>203</v>
      </c>
      <c r="C32" s="53">
        <v>104600</v>
      </c>
      <c r="D32" s="53">
        <v>34317.620000000003</v>
      </c>
      <c r="E32" s="53">
        <v>34317.620000000003</v>
      </c>
      <c r="F32" s="53">
        <v>34317.620000000003</v>
      </c>
      <c r="G32" s="54">
        <f>ROUND(E32-F32,2)</f>
        <v>0</v>
      </c>
      <c r="H32" s="46">
        <f>ROUND(F32-G32,2)</f>
        <v>34317.620000000003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>
        <v>58190</v>
      </c>
      <c r="D33" s="53">
        <v>12157.74</v>
      </c>
      <c r="E33" s="53">
        <v>12157.74</v>
      </c>
      <c r="F33" s="53">
        <v>12157.74</v>
      </c>
      <c r="G33" s="54">
        <f>ROUND(E33-F33,2)</f>
        <v>0</v>
      </c>
      <c r="H33" s="46">
        <f>ROUND(F33-G33,2)</f>
        <v>12157.74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254111</v>
      </c>
      <c r="D35" s="49">
        <f t="shared" si="7"/>
        <v>32165.4</v>
      </c>
      <c r="E35" s="49">
        <f t="shared" si="7"/>
        <v>32165.4</v>
      </c>
      <c r="F35" s="49">
        <f t="shared" si="7"/>
        <v>32165.4</v>
      </c>
      <c r="G35" s="56">
        <f t="shared" si="7"/>
        <v>0</v>
      </c>
      <c r="H35" s="50">
        <f t="shared" si="7"/>
        <v>32165.4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>
        <v>26211</v>
      </c>
      <c r="D36" s="44">
        <v>11100.4</v>
      </c>
      <c r="E36" s="44">
        <v>11100.4</v>
      </c>
      <c r="F36" s="44">
        <v>11100.4</v>
      </c>
      <c r="G36" s="45">
        <f>ROUND(E36-F36,2)</f>
        <v>0</v>
      </c>
      <c r="H36" s="46">
        <f>ROUND(F36-G36,2)</f>
        <v>11100.4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107000</v>
      </c>
      <c r="D37" s="59">
        <f t="shared" si="8"/>
        <v>0</v>
      </c>
      <c r="E37" s="59">
        <f t="shared" si="8"/>
        <v>0</v>
      </c>
      <c r="F37" s="59">
        <f t="shared" si="8"/>
        <v>0</v>
      </c>
      <c r="G37" s="60">
        <f t="shared" si="8"/>
        <v>0</v>
      </c>
      <c r="H37" s="61">
        <f t="shared" si="8"/>
        <v>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>
        <v>107000</v>
      </c>
      <c r="D42" s="53"/>
      <c r="E42" s="53"/>
      <c r="F42" s="53"/>
      <c r="G42" s="68">
        <f t="shared" si="9"/>
        <v>0</v>
      </c>
      <c r="H42" s="46">
        <f t="shared" si="9"/>
        <v>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120900</v>
      </c>
      <c r="D45" s="59">
        <f t="shared" si="10"/>
        <v>21065</v>
      </c>
      <c r="E45" s="59">
        <f t="shared" si="10"/>
        <v>21065</v>
      </c>
      <c r="F45" s="59">
        <f t="shared" si="10"/>
        <v>21065</v>
      </c>
      <c r="G45" s="60">
        <f t="shared" si="10"/>
        <v>0</v>
      </c>
      <c r="H45" s="61">
        <f t="shared" si="10"/>
        <v>21065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>
        <v>65880</v>
      </c>
      <c r="D46" s="44">
        <v>10980</v>
      </c>
      <c r="E46" s="44">
        <v>10980</v>
      </c>
      <c r="F46" s="44">
        <v>10980</v>
      </c>
      <c r="G46" s="71">
        <f t="shared" ref="G46:H52" si="11">ROUND(E46-F46,2)</f>
        <v>0</v>
      </c>
      <c r="H46" s="46">
        <f t="shared" si="11"/>
        <v>10980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>
        <v>55020</v>
      </c>
      <c r="D49" s="44">
        <v>10085</v>
      </c>
      <c r="E49" s="44">
        <v>10085</v>
      </c>
      <c r="F49" s="44">
        <v>10085</v>
      </c>
      <c r="G49" s="71">
        <f t="shared" si="11"/>
        <v>0</v>
      </c>
      <c r="H49" s="46">
        <f t="shared" si="11"/>
        <v>10085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251202</v>
      </c>
      <c r="D53" s="73">
        <f>ROUND(D54+D56+D57+D58+D59+D60+D68+D69,2)</f>
        <v>76091</v>
      </c>
      <c r="E53" s="73">
        <f>ROUND(E54+E56+E57+E58+E59+E60+E68+E69,2)</f>
        <v>76091</v>
      </c>
      <c r="F53" s="73">
        <f>ROUND(F54+F56+F57+F58+F59+F60+F68+F69,2)</f>
        <v>76091</v>
      </c>
      <c r="G53" s="74">
        <f>ROUND(G54+G56+G57+G58+G59+G60+G68+G69,2)</f>
        <v>0</v>
      </c>
      <c r="H53" s="75">
        <f>ROUND(H54++H56+H57+H58+H59+H60+H68+H69,2)</f>
        <v>76091</v>
      </c>
      <c r="I53" s="37">
        <f t="shared" si="6"/>
        <v>0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>
        <v>168842</v>
      </c>
      <c r="D57" s="53">
        <v>57456</v>
      </c>
      <c r="E57" s="53">
        <v>57456</v>
      </c>
      <c r="F57" s="53">
        <v>57456</v>
      </c>
      <c r="G57" s="54">
        <f t="shared" si="13"/>
        <v>0</v>
      </c>
      <c r="H57" s="46">
        <f t="shared" si="13"/>
        <v>57456</v>
      </c>
      <c r="I57" s="37">
        <f t="shared" si="6"/>
        <v>0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>
        <v>75160</v>
      </c>
      <c r="D59" s="53">
        <v>17535</v>
      </c>
      <c r="E59" s="53">
        <v>17535</v>
      </c>
      <c r="F59" s="53">
        <v>17535</v>
      </c>
      <c r="G59" s="54">
        <f t="shared" si="13"/>
        <v>0</v>
      </c>
      <c r="H59" s="46">
        <f t="shared" si="13"/>
        <v>17535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7200</v>
      </c>
      <c r="D60" s="59">
        <f t="shared" si="14"/>
        <v>1100</v>
      </c>
      <c r="E60" s="59">
        <f t="shared" si="14"/>
        <v>1100</v>
      </c>
      <c r="F60" s="59">
        <f t="shared" si="14"/>
        <v>1100</v>
      </c>
      <c r="G60" s="60">
        <f t="shared" si="14"/>
        <v>0</v>
      </c>
      <c r="H60" s="61">
        <f t="shared" si="14"/>
        <v>1100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/>
      <c r="D62" s="53"/>
      <c r="E62" s="53"/>
      <c r="F62" s="53"/>
      <c r="G62" s="68">
        <f t="shared" si="15"/>
        <v>0</v>
      </c>
      <c r="H62" s="46">
        <f t="shared" si="15"/>
        <v>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>
        <v>7200</v>
      </c>
      <c r="D66" s="53">
        <v>1100</v>
      </c>
      <c r="E66" s="53">
        <v>1100</v>
      </c>
      <c r="F66" s="53">
        <v>1100</v>
      </c>
      <c r="G66" s="68">
        <f t="shared" si="15"/>
        <v>0</v>
      </c>
      <c r="H66" s="46">
        <f t="shared" si="15"/>
        <v>1100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/>
      <c r="D67" s="53"/>
      <c r="E67" s="53"/>
      <c r="F67" s="53"/>
      <c r="G67" s="68">
        <f t="shared" si="15"/>
        <v>0</v>
      </c>
      <c r="H67" s="46">
        <f t="shared" si="15"/>
        <v>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19650</v>
      </c>
      <c r="D73" s="89">
        <f>ROUND(D74+D75+D76,2)</f>
        <v>2202.59</v>
      </c>
      <c r="E73" s="89">
        <f>ROUND(E74+E75+E76,2)</f>
        <v>2202.59</v>
      </c>
      <c r="F73" s="89">
        <f>ROUND(F74+F75+F76,2)</f>
        <v>2202.59</v>
      </c>
      <c r="G73" s="89">
        <f>ROUND(G74+G75+G76,2)</f>
        <v>0</v>
      </c>
      <c r="H73" s="89">
        <f>ROUND(H74+H75+H76+H77,2)</f>
        <v>0</v>
      </c>
      <c r="I73" s="37">
        <f t="shared" si="16"/>
        <v>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19650</v>
      </c>
      <c r="D76" s="50">
        <f>ROUND(D77+D78+D79+D80,2)</f>
        <v>2202.59</v>
      </c>
      <c r="E76" s="50">
        <f>ROUND(E77+E78+E79+E80,2)</f>
        <v>2202.59</v>
      </c>
      <c r="F76" s="50">
        <f>ROUND(F77+F78+F79+F80,2)</f>
        <v>2202.59</v>
      </c>
      <c r="G76" s="71">
        <f>ROUND(E76-F76,2)</f>
        <v>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>
        <v>650</v>
      </c>
      <c r="D77" s="93">
        <v>200</v>
      </c>
      <c r="E77" s="93">
        <v>200</v>
      </c>
      <c r="F77" s="93">
        <v>200</v>
      </c>
      <c r="G77" s="71">
        <f>ROUND(E77-F77,2)</f>
        <v>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>
        <v>19000</v>
      </c>
      <c r="D78" s="93">
        <v>2002.59</v>
      </c>
      <c r="E78" s="93">
        <v>2002.59</v>
      </c>
      <c r="F78" s="93">
        <v>2002.59</v>
      </c>
      <c r="G78" s="71">
        <f>ROUND(E78-F78,2)</f>
        <v>0</v>
      </c>
      <c r="H78" s="50">
        <f>ROUND(H79+H80+H81+H82+H83+H84+H85+H86,2)</f>
        <v>280952.52</v>
      </c>
      <c r="I78" s="37">
        <f t="shared" ref="I78:I87" si="17">D81-F81</f>
        <v>0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280952.52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0</v>
      </c>
      <c r="I80" s="37">
        <f t="shared" si="17"/>
        <v>0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579475</v>
      </c>
      <c r="D81" s="50">
        <f>ROUND(D82+D83+D84+D85+D86+D87+D88+D89,2)</f>
        <v>280952.52</v>
      </c>
      <c r="E81" s="50">
        <f>ROUND(E82+E83+E84+E85+E86+E87+E88+E89,2)</f>
        <v>280952.52</v>
      </c>
      <c r="F81" s="50">
        <f>ROUND(F82+F83+F84+F85+F86+F87+F88+F89,2)</f>
        <v>280952.52</v>
      </c>
      <c r="G81" s="56">
        <f>ROUND(G82+G83+G84+G85+G86+G87+G88+G89,2)</f>
        <v>0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>
        <v>579475</v>
      </c>
      <c r="D82" s="44">
        <v>280952.52</v>
      </c>
      <c r="E82" s="44">
        <v>280952.52</v>
      </c>
      <c r="F82" s="44">
        <v>280952.52</v>
      </c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/>
      <c r="D83" s="53"/>
      <c r="E83" s="53"/>
      <c r="F83" s="53"/>
      <c r="G83" s="68">
        <f t="shared" si="19"/>
        <v>0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/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16626.59</v>
      </c>
      <c r="I87" s="37">
        <f t="shared" si="17"/>
        <v>0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141013</v>
      </c>
      <c r="D90" s="49">
        <f>ROUND(D91+D94,2)</f>
        <v>16626.59</v>
      </c>
      <c r="E90" s="49">
        <f>ROUND(E91+E94,2)</f>
        <v>16626.59</v>
      </c>
      <c r="F90" s="49">
        <f>ROUND(F91+F94,2)</f>
        <v>16626.59</v>
      </c>
      <c r="G90" s="56">
        <f>ROUND(G91+G94,2)</f>
        <v>0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16626.59</v>
      </c>
      <c r="I91" s="37">
        <f>D94-F94</f>
        <v>0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11747.2</v>
      </c>
      <c r="I93" s="37">
        <f>D96-F96</f>
        <v>0</v>
      </c>
    </row>
    <row r="94" spans="1:9" ht="31.5" x14ac:dyDescent="0.25">
      <c r="A94" s="66" t="s">
        <v>159</v>
      </c>
      <c r="B94" s="67">
        <v>340</v>
      </c>
      <c r="C94" s="49">
        <f>ROUND(C95+C96+C97+C98+C99+C100+C104+C103,2)</f>
        <v>141013</v>
      </c>
      <c r="D94" s="49">
        <f>ROUND(D95+D96+D97+D98+D99+D100+D104+D103,2)</f>
        <v>16626.59</v>
      </c>
      <c r="E94" s="49">
        <f>ROUND(E95+E96+E97+E98+E99+E100+E104+E103,2)</f>
        <v>16626.59</v>
      </c>
      <c r="F94" s="49">
        <f>ROUND(F95+F96+F97+F98+F99+F100+F104+F103,2)</f>
        <v>16626.59</v>
      </c>
      <c r="G94" s="56">
        <f>ROUND(G95+G96+G97+G98+G99+G100+G104+G103,2)</f>
        <v>0</v>
      </c>
      <c r="H94" s="46">
        <f>ROUND(F97-G97,2)</f>
        <v>0</v>
      </c>
      <c r="I94" s="37">
        <f>D97-F97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>ROUND(E95-F95,2)</f>
        <v>0</v>
      </c>
      <c r="H95" s="46">
        <f>ROUND(F98-G98,2)</f>
        <v>0</v>
      </c>
      <c r="I95" s="37">
        <f>D98-F98</f>
        <v>0</v>
      </c>
    </row>
    <row r="96" spans="1:9" ht="15.75" x14ac:dyDescent="0.25">
      <c r="A96" s="51" t="s">
        <v>164</v>
      </c>
      <c r="B96" s="52">
        <v>342</v>
      </c>
      <c r="C96" s="53">
        <v>17139</v>
      </c>
      <c r="D96" s="53">
        <v>11747.2</v>
      </c>
      <c r="E96" s="53">
        <v>11747.2</v>
      </c>
      <c r="F96" s="53">
        <v>11747.2</v>
      </c>
      <c r="G96" s="94">
        <f>ROUND(E96-F96,2)</f>
        <v>0</v>
      </c>
      <c r="H96" s="46">
        <f>ROUND(F99-G99,2)</f>
        <v>0</v>
      </c>
      <c r="I96" s="37">
        <f>D99-F99</f>
        <v>0</v>
      </c>
    </row>
    <row r="97" spans="1:9" ht="15.75" x14ac:dyDescent="0.25">
      <c r="A97" s="51" t="s">
        <v>166</v>
      </c>
      <c r="B97" s="52">
        <v>343</v>
      </c>
      <c r="C97" s="53"/>
      <c r="D97" s="53"/>
      <c r="E97" s="53"/>
      <c r="F97" s="53"/>
      <c r="G97" s="94">
        <f>ROUND(E97-F97,2)</f>
        <v>0</v>
      </c>
      <c r="H97" s="103">
        <f>ROUND(H98+H99,2)</f>
        <v>4879.3900000000003</v>
      </c>
      <c r="I97" s="37">
        <f>D100-F100</f>
        <v>0</v>
      </c>
    </row>
    <row r="98" spans="1:9" ht="15.75" x14ac:dyDescent="0.25">
      <c r="A98" s="51" t="s">
        <v>168</v>
      </c>
      <c r="B98" s="52">
        <v>344</v>
      </c>
      <c r="C98" s="53"/>
      <c r="D98" s="53"/>
      <c r="E98" s="53"/>
      <c r="F98" s="53"/>
      <c r="G98" s="94">
        <f>ROUND(E98-F98,2)</f>
        <v>0</v>
      </c>
      <c r="H98" s="46">
        <f>ROUND(F101-G101,2)</f>
        <v>4879.3900000000003</v>
      </c>
      <c r="I98" s="37"/>
    </row>
    <row r="99" spans="1:9" ht="15.75" x14ac:dyDescent="0.25">
      <c r="A99" s="51" t="s">
        <v>170</v>
      </c>
      <c r="B99" s="52">
        <v>345</v>
      </c>
      <c r="C99" s="53"/>
      <c r="D99" s="53"/>
      <c r="E99" s="53"/>
      <c r="F99" s="53"/>
      <c r="G99" s="94">
        <f>ROUND(E99-F99,2)</f>
        <v>0</v>
      </c>
      <c r="H99" s="46">
        <f>ROUND(F102-G102,2)</f>
        <v>0</v>
      </c>
      <c r="I99" s="37">
        <f>D102-F102</f>
        <v>0</v>
      </c>
    </row>
    <row r="100" spans="1:9" ht="15.75" x14ac:dyDescent="0.25">
      <c r="A100" s="104" t="s">
        <v>172</v>
      </c>
      <c r="B100" s="105">
        <v>346</v>
      </c>
      <c r="C100" s="103">
        <f>ROUND(C101+C102,2)</f>
        <v>123874</v>
      </c>
      <c r="D100" s="103">
        <f>ROUND(D101+D102,2)</f>
        <v>4879.3900000000003</v>
      </c>
      <c r="E100" s="103">
        <f>ROUND(E101+E102,2)</f>
        <v>4879.3900000000003</v>
      </c>
      <c r="F100" s="103">
        <f>ROUND(F101+F102,2)</f>
        <v>4879.3900000000003</v>
      </c>
      <c r="G100" s="71">
        <f>ROUND(G101+G102,2)</f>
        <v>0</v>
      </c>
      <c r="H100" s="46">
        <f>ROUND(F103-G103,2)</f>
        <v>0</v>
      </c>
      <c r="I100" s="37"/>
    </row>
    <row r="101" spans="1:9" ht="31.5" x14ac:dyDescent="0.25">
      <c r="A101" s="51" t="s">
        <v>269</v>
      </c>
      <c r="B101" s="52" t="s">
        <v>270</v>
      </c>
      <c r="C101" s="44">
        <v>39700</v>
      </c>
      <c r="D101" s="44">
        <v>4879.3900000000003</v>
      </c>
      <c r="E101" s="44">
        <v>4879.3900000000003</v>
      </c>
      <c r="F101" s="44">
        <v>4879.3900000000003</v>
      </c>
      <c r="G101" s="71">
        <f>ROUND(E101-F101,2)</f>
        <v>0</v>
      </c>
      <c r="H101" s="46">
        <f>ROUND(F104-G104,2)</f>
        <v>0</v>
      </c>
      <c r="I101" s="37">
        <f>D104-F104</f>
        <v>0</v>
      </c>
    </row>
    <row r="102" spans="1:9" ht="31.5" x14ac:dyDescent="0.25">
      <c r="A102" s="51" t="s">
        <v>271</v>
      </c>
      <c r="B102" s="52" t="s">
        <v>272</v>
      </c>
      <c r="C102" s="44">
        <v>84174</v>
      </c>
      <c r="D102" s="44"/>
      <c r="E102" s="44"/>
      <c r="F102" s="44"/>
      <c r="G102" s="71">
        <f>ROUND(E102-F102,2)</f>
        <v>0</v>
      </c>
    </row>
    <row r="103" spans="1:9" ht="31.5" x14ac:dyDescent="0.25">
      <c r="A103" s="106" t="s">
        <v>273</v>
      </c>
      <c r="B103" s="107">
        <v>347</v>
      </c>
      <c r="C103" s="108"/>
      <c r="D103" s="108"/>
      <c r="E103" s="108"/>
      <c r="F103" s="108"/>
      <c r="G103" s="109">
        <f>ROUND(E103-F103,2)</f>
        <v>0</v>
      </c>
    </row>
    <row r="104" spans="1:9" ht="48" thickBot="1" x14ac:dyDescent="0.3">
      <c r="A104" s="110" t="s">
        <v>274</v>
      </c>
      <c r="B104" s="111">
        <v>349</v>
      </c>
      <c r="C104" s="112"/>
      <c r="D104" s="112"/>
      <c r="E104" s="112"/>
      <c r="F104" s="112"/>
      <c r="G104" s="113">
        <f>ROUND(E104-F104,2)</f>
        <v>0</v>
      </c>
    </row>
    <row r="111" spans="1:9" ht="47.25" x14ac:dyDescent="0.25">
      <c r="A111" s="114" t="s">
        <v>275</v>
      </c>
      <c r="B111" s="115"/>
      <c r="C111" s="116" t="s">
        <v>276</v>
      </c>
      <c r="D111" s="116"/>
      <c r="E111" s="117"/>
      <c r="F111" s="118"/>
    </row>
    <row r="112" spans="1:9" ht="45" x14ac:dyDescent="0.25">
      <c r="A112" s="119" t="s">
        <v>277</v>
      </c>
      <c r="B112" s="115"/>
      <c r="D112" s="119" t="s">
        <v>277</v>
      </c>
      <c r="E112" s="119"/>
    </row>
    <row r="113" spans="1:7" x14ac:dyDescent="0.25">
      <c r="A113" s="119"/>
      <c r="B113" s="115"/>
      <c r="C113" s="115"/>
      <c r="F113" s="119"/>
      <c r="G113" s="119"/>
    </row>
    <row r="114" spans="1:7" x14ac:dyDescent="0.25">
      <c r="A114" t="s">
        <v>278</v>
      </c>
      <c r="B114" s="115"/>
      <c r="C114" s="115"/>
      <c r="F114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4"/>
  <sheetViews>
    <sheetView workbookViewId="0">
      <selection sqref="A1:XFD1048576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t="s">
        <v>284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5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/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2219013.98</v>
      </c>
      <c r="D17" s="35">
        <f>ROUND(D18+D24+D73+D81+D90,2)</f>
        <v>571350</v>
      </c>
      <c r="E17" s="35">
        <f>ROUND(E18+E24+E73+E81+E90,2)</f>
        <v>571563.98</v>
      </c>
      <c r="F17" s="35">
        <f>ROUND(F18+F24+F73+F81+F90,2)</f>
        <v>568627.6</v>
      </c>
      <c r="G17" s="35">
        <f>ROUND(G18+G24+G73+G81+G90,2)</f>
        <v>2936.38</v>
      </c>
      <c r="H17" s="36">
        <f>ROUND(H18+H24+H73+H78+H87,2)</f>
        <v>565691.22</v>
      </c>
      <c r="I17" s="37">
        <f>D17-F17</f>
        <v>2722.4000000000233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0</v>
      </c>
      <c r="D18" s="40">
        <f t="shared" si="0"/>
        <v>0</v>
      </c>
      <c r="E18" s="40">
        <f t="shared" si="0"/>
        <v>0</v>
      </c>
      <c r="F18" s="40">
        <f t="shared" si="0"/>
        <v>0</v>
      </c>
      <c r="G18" s="40">
        <f t="shared" si="0"/>
        <v>0</v>
      </c>
      <c r="H18" s="41">
        <f t="shared" si="0"/>
        <v>0</v>
      </c>
      <c r="I18" s="37">
        <f>D18-F18</f>
        <v>0</v>
      </c>
    </row>
    <row r="19" spans="1:9" s="15" customFormat="1" ht="15.75" x14ac:dyDescent="0.25">
      <c r="A19" s="42" t="s">
        <v>27</v>
      </c>
      <c r="B19" s="43">
        <v>211</v>
      </c>
      <c r="C19" s="44"/>
      <c r="D19" s="44"/>
      <c r="E19" s="44"/>
      <c r="F19" s="44"/>
      <c r="G19" s="45">
        <f>ROUND(E19-F19,2)</f>
        <v>0</v>
      </c>
      <c r="H19" s="46">
        <f>ROUND(F19-G19,2)</f>
        <v>0</v>
      </c>
      <c r="I19" s="37">
        <f>D19-F19</f>
        <v>0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/>
      <c r="D23" s="53"/>
      <c r="E23" s="53"/>
      <c r="F23" s="53"/>
      <c r="G23" s="54">
        <f>ROUND(E23-F23,2)</f>
        <v>0</v>
      </c>
      <c r="H23" s="46">
        <f>ROUND(F23-G23,2)</f>
        <v>0</v>
      </c>
      <c r="I23" s="37">
        <f t="shared" ref="I23:I32" si="2">D23-F23</f>
        <v>0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0</v>
      </c>
      <c r="D24" s="49">
        <f t="shared" si="3"/>
        <v>0</v>
      </c>
      <c r="E24" s="49">
        <f t="shared" si="3"/>
        <v>0</v>
      </c>
      <c r="F24" s="49">
        <f t="shared" si="3"/>
        <v>0</v>
      </c>
      <c r="G24" s="49">
        <f t="shared" si="3"/>
        <v>0</v>
      </c>
      <c r="H24" s="50">
        <f t="shared" si="3"/>
        <v>0</v>
      </c>
      <c r="I24" s="37">
        <f t="shared" si="2"/>
        <v>0</v>
      </c>
    </row>
    <row r="25" spans="1:9" ht="15.75" x14ac:dyDescent="0.25">
      <c r="A25" s="42" t="s">
        <v>196</v>
      </c>
      <c r="B25" s="43">
        <v>221</v>
      </c>
      <c r="C25" s="53"/>
      <c r="D25" s="53"/>
      <c r="E25" s="53"/>
      <c r="F25" s="53"/>
      <c r="G25" s="54">
        <f>ROUND(E25-F25,2)</f>
        <v>0</v>
      </c>
      <c r="H25" s="46">
        <f>ROUND(F25-G25,2)</f>
        <v>0</v>
      </c>
      <c r="I25" s="37">
        <f t="shared" si="2"/>
        <v>0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0</v>
      </c>
      <c r="D27" s="49">
        <f t="shared" si="4"/>
        <v>0</v>
      </c>
      <c r="E27" s="49">
        <f t="shared" si="4"/>
        <v>0</v>
      </c>
      <c r="F27" s="49">
        <f t="shared" si="4"/>
        <v>0</v>
      </c>
      <c r="G27" s="56">
        <f t="shared" si="4"/>
        <v>0</v>
      </c>
      <c r="H27" s="50">
        <f t="shared" si="4"/>
        <v>0</v>
      </c>
      <c r="I27" s="37">
        <f t="shared" si="2"/>
        <v>0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0</v>
      </c>
      <c r="D28" s="59">
        <f t="shared" si="5"/>
        <v>0</v>
      </c>
      <c r="E28" s="59">
        <f t="shared" si="5"/>
        <v>0</v>
      </c>
      <c r="F28" s="59">
        <f t="shared" si="5"/>
        <v>0</v>
      </c>
      <c r="G28" s="60">
        <f t="shared" si="5"/>
        <v>0</v>
      </c>
      <c r="H28" s="61">
        <f t="shared" si="5"/>
        <v>0</v>
      </c>
      <c r="I28" s="37">
        <f t="shared" si="2"/>
        <v>0</v>
      </c>
    </row>
    <row r="29" spans="1:9" ht="15.75" x14ac:dyDescent="0.25">
      <c r="A29" s="51" t="s">
        <v>51</v>
      </c>
      <c r="B29" s="52" t="s">
        <v>198</v>
      </c>
      <c r="C29" s="53"/>
      <c r="D29" s="53"/>
      <c r="E29" s="53"/>
      <c r="F29" s="53"/>
      <c r="G29" s="54">
        <f>ROUND(E29-F29,2)</f>
        <v>0</v>
      </c>
      <c r="H29" s="46">
        <f>ROUND(F29-G29,2)</f>
        <v>0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/>
      <c r="D31" s="53"/>
      <c r="E31" s="53"/>
      <c r="F31" s="53"/>
      <c r="G31" s="54">
        <f>ROUND(E31-F31,2)</f>
        <v>0</v>
      </c>
      <c r="H31" s="46">
        <f>ROUND(F31-G31,2)</f>
        <v>0</v>
      </c>
      <c r="I31" s="37">
        <f t="shared" si="2"/>
        <v>0</v>
      </c>
    </row>
    <row r="32" spans="1:9" ht="31.5" x14ac:dyDescent="0.25">
      <c r="A32" s="51" t="s">
        <v>202</v>
      </c>
      <c r="B32" s="52" t="s">
        <v>203</v>
      </c>
      <c r="C32" s="53"/>
      <c r="D32" s="53"/>
      <c r="E32" s="53"/>
      <c r="F32" s="53"/>
      <c r="G32" s="54">
        <f>ROUND(E32-F32,2)</f>
        <v>0</v>
      </c>
      <c r="H32" s="46">
        <f>ROUND(F32-G32,2)</f>
        <v>0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/>
      <c r="D33" s="53"/>
      <c r="E33" s="53"/>
      <c r="F33" s="53"/>
      <c r="G33" s="54">
        <f>ROUND(E33-F33,2)</f>
        <v>0</v>
      </c>
      <c r="H33" s="46">
        <f>ROUND(F33-G33,2)</f>
        <v>0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0</v>
      </c>
      <c r="D35" s="49">
        <f t="shared" si="7"/>
        <v>0</v>
      </c>
      <c r="E35" s="49">
        <f t="shared" si="7"/>
        <v>0</v>
      </c>
      <c r="F35" s="49">
        <f t="shared" si="7"/>
        <v>0</v>
      </c>
      <c r="G35" s="56">
        <f t="shared" si="7"/>
        <v>0</v>
      </c>
      <c r="H35" s="50">
        <f t="shared" si="7"/>
        <v>0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/>
      <c r="D36" s="44"/>
      <c r="E36" s="44"/>
      <c r="F36" s="44"/>
      <c r="G36" s="45">
        <f>ROUND(E36-F36,2)</f>
        <v>0</v>
      </c>
      <c r="H36" s="46">
        <f>ROUND(F36-G36,2)</f>
        <v>0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0</v>
      </c>
      <c r="D37" s="59">
        <f t="shared" si="8"/>
        <v>0</v>
      </c>
      <c r="E37" s="59">
        <f t="shared" si="8"/>
        <v>0</v>
      </c>
      <c r="F37" s="59">
        <f t="shared" si="8"/>
        <v>0</v>
      </c>
      <c r="G37" s="60">
        <f t="shared" si="8"/>
        <v>0</v>
      </c>
      <c r="H37" s="61">
        <f t="shared" si="8"/>
        <v>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/>
      <c r="D42" s="53"/>
      <c r="E42" s="53"/>
      <c r="F42" s="53"/>
      <c r="G42" s="68">
        <f t="shared" si="9"/>
        <v>0</v>
      </c>
      <c r="H42" s="46">
        <f t="shared" si="9"/>
        <v>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0</v>
      </c>
      <c r="D45" s="59">
        <f t="shared" si="10"/>
        <v>0</v>
      </c>
      <c r="E45" s="59">
        <f t="shared" si="10"/>
        <v>0</v>
      </c>
      <c r="F45" s="59">
        <f t="shared" si="10"/>
        <v>0</v>
      </c>
      <c r="G45" s="60">
        <f t="shared" si="10"/>
        <v>0</v>
      </c>
      <c r="H45" s="61">
        <f t="shared" si="10"/>
        <v>0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/>
      <c r="D46" s="44"/>
      <c r="E46" s="44"/>
      <c r="F46" s="44"/>
      <c r="G46" s="71">
        <f t="shared" ref="G46:H52" si="11">ROUND(E46-F46,2)</f>
        <v>0</v>
      </c>
      <c r="H46" s="46">
        <f t="shared" si="11"/>
        <v>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/>
      <c r="D49" s="44"/>
      <c r="E49" s="44"/>
      <c r="F49" s="44"/>
      <c r="G49" s="71">
        <f t="shared" si="11"/>
        <v>0</v>
      </c>
      <c r="H49" s="46">
        <f t="shared" si="11"/>
        <v>0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0</v>
      </c>
      <c r="D53" s="73">
        <f>ROUND(D54+D56+D57+D58+D59+D60+D68+D69,2)</f>
        <v>0</v>
      </c>
      <c r="E53" s="73">
        <f>ROUND(E54+E56+E57+E58+E59+E60+E68+E69,2)</f>
        <v>0</v>
      </c>
      <c r="F53" s="73">
        <f>ROUND(F54+F56+F57+F58+F59+F60+F68+F69,2)</f>
        <v>0</v>
      </c>
      <c r="G53" s="74">
        <f>ROUND(G54+G56+G57+G58+G59+G60+G68+G69,2)</f>
        <v>0</v>
      </c>
      <c r="H53" s="75">
        <f>ROUND(H54++H56+H57+H58+H59+H60+H68+H69,2)</f>
        <v>0</v>
      </c>
      <c r="I53" s="37">
        <f t="shared" si="6"/>
        <v>0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/>
      <c r="D57" s="53"/>
      <c r="E57" s="53"/>
      <c r="F57" s="53"/>
      <c r="G57" s="54">
        <f t="shared" si="13"/>
        <v>0</v>
      </c>
      <c r="H57" s="46">
        <f t="shared" si="13"/>
        <v>0</v>
      </c>
      <c r="I57" s="37">
        <f t="shared" si="6"/>
        <v>0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/>
      <c r="D59" s="53"/>
      <c r="E59" s="53"/>
      <c r="F59" s="53"/>
      <c r="G59" s="54">
        <f t="shared" si="13"/>
        <v>0</v>
      </c>
      <c r="H59" s="46">
        <f t="shared" si="13"/>
        <v>0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0</v>
      </c>
      <c r="D60" s="59">
        <f t="shared" si="14"/>
        <v>0</v>
      </c>
      <c r="E60" s="59">
        <f t="shared" si="14"/>
        <v>0</v>
      </c>
      <c r="F60" s="59">
        <f t="shared" si="14"/>
        <v>0</v>
      </c>
      <c r="G60" s="60">
        <f t="shared" si="14"/>
        <v>0</v>
      </c>
      <c r="H60" s="61">
        <f t="shared" si="14"/>
        <v>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/>
      <c r="D62" s="53"/>
      <c r="E62" s="53"/>
      <c r="F62" s="53"/>
      <c r="G62" s="68">
        <f t="shared" si="15"/>
        <v>0</v>
      </c>
      <c r="H62" s="46">
        <f t="shared" si="15"/>
        <v>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/>
      <c r="D66" s="53"/>
      <c r="E66" s="53"/>
      <c r="F66" s="53"/>
      <c r="G66" s="68">
        <f t="shared" si="15"/>
        <v>0</v>
      </c>
      <c r="H66" s="46">
        <f t="shared" si="15"/>
        <v>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/>
      <c r="D67" s="53"/>
      <c r="E67" s="53"/>
      <c r="F67" s="53"/>
      <c r="G67" s="68">
        <f t="shared" si="15"/>
        <v>0</v>
      </c>
      <c r="H67" s="46">
        <f t="shared" si="15"/>
        <v>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0</v>
      </c>
      <c r="D73" s="89">
        <f>ROUND(D74+D75+D76,2)</f>
        <v>0</v>
      </c>
      <c r="E73" s="89">
        <f>ROUND(E74+E75+E76,2)</f>
        <v>0</v>
      </c>
      <c r="F73" s="89">
        <f>ROUND(F74+F75+F76,2)</f>
        <v>0</v>
      </c>
      <c r="G73" s="89">
        <f>ROUND(G74+G75+G76,2)</f>
        <v>0</v>
      </c>
      <c r="H73" s="89">
        <f>ROUND(H74+H75+H76+H77,2)</f>
        <v>0</v>
      </c>
      <c r="I73" s="37">
        <f t="shared" si="16"/>
        <v>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0</v>
      </c>
      <c r="D76" s="50">
        <f>ROUND(D77+D78+D79+D80,2)</f>
        <v>0</v>
      </c>
      <c r="E76" s="50">
        <f>ROUND(E77+E78+E79+E80,2)</f>
        <v>0</v>
      </c>
      <c r="F76" s="50">
        <f>ROUND(F77+F78+F79+F80,2)</f>
        <v>0</v>
      </c>
      <c r="G76" s="71">
        <f>ROUND(E76-F76,2)</f>
        <v>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/>
      <c r="D77" s="93"/>
      <c r="E77" s="93"/>
      <c r="F77" s="93"/>
      <c r="G77" s="71">
        <f>ROUND(E77-F77,2)</f>
        <v>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/>
      <c r="D78" s="93"/>
      <c r="E78" s="93"/>
      <c r="F78" s="93"/>
      <c r="G78" s="71">
        <f>ROUND(E78-F78,2)</f>
        <v>0</v>
      </c>
      <c r="H78" s="50">
        <f>ROUND(H79+H80+H81+H82+H83+H84+H85+H86,2)</f>
        <v>213.98</v>
      </c>
      <c r="I78" s="37">
        <f t="shared" ref="I78:I87" si="17">D81-F81</f>
        <v>-213.98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0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213.98</v>
      </c>
      <c r="I80" s="37">
        <f t="shared" si="17"/>
        <v>-213.98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213.98</v>
      </c>
      <c r="D81" s="50">
        <f>ROUND(D82+D83+D84+D85+D86+D87+D88+D89,2)</f>
        <v>0</v>
      </c>
      <c r="E81" s="50">
        <f>ROUND(E82+E83+E84+E85+E86+E87+E88+E89,2)</f>
        <v>213.98</v>
      </c>
      <c r="F81" s="50">
        <f>ROUND(F82+F83+F84+F85+F86+F87+F88+F89,2)</f>
        <v>213.98</v>
      </c>
      <c r="G81" s="56">
        <f>ROUND(G82+G83+G84+G85+G86+G87+G88+G89,2)</f>
        <v>0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/>
      <c r="D82" s="44"/>
      <c r="E82" s="44"/>
      <c r="F82" s="44">
        <v>0</v>
      </c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>
        <v>213.98</v>
      </c>
      <c r="D83" s="53">
        <v>0</v>
      </c>
      <c r="E83" s="53">
        <v>213.98</v>
      </c>
      <c r="F83" s="53">
        <v>213.98</v>
      </c>
      <c r="G83" s="68">
        <f t="shared" si="19"/>
        <v>0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>
        <v>0</v>
      </c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565477.24</v>
      </c>
      <c r="I87" s="37">
        <f t="shared" si="17"/>
        <v>2936.3800000000047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2218800</v>
      </c>
      <c r="D90" s="49">
        <f>ROUND(D91+D94,2)</f>
        <v>571350</v>
      </c>
      <c r="E90" s="49">
        <f>ROUND(E91+E94,2)</f>
        <v>571350</v>
      </c>
      <c r="F90" s="49">
        <f>ROUND(F91+F94,2)</f>
        <v>568413.62</v>
      </c>
      <c r="G90" s="56">
        <f>ROUND(G91+G94,2)</f>
        <v>2936.38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565477.24</v>
      </c>
      <c r="I91" s="37">
        <f>D94-F94</f>
        <v>2936.3800000000047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565477.24</v>
      </c>
      <c r="I93" s="37">
        <f>D96-F96</f>
        <v>2936.3800000000047</v>
      </c>
    </row>
    <row r="94" spans="1:9" ht="31.5" x14ac:dyDescent="0.25">
      <c r="A94" s="66" t="s">
        <v>159</v>
      </c>
      <c r="B94" s="67">
        <v>340</v>
      </c>
      <c r="C94" s="49">
        <f>ROUND(C95+C96+C97+C98+C99+C100+C104+C103,2)</f>
        <v>2218800</v>
      </c>
      <c r="D94" s="49">
        <f>ROUND(D95+D96+D97+D98+D99+D100+D104+D103,2)</f>
        <v>571350</v>
      </c>
      <c r="E94" s="49">
        <f>ROUND(E95+E96+E97+E98+E99+E100+E104+E103,2)</f>
        <v>571350</v>
      </c>
      <c r="F94" s="49">
        <f>ROUND(F95+F96+F97+F98+F99+F100+F104+F103,2)</f>
        <v>568413.62</v>
      </c>
      <c r="G94" s="56">
        <f>ROUND(G95+G96+G97+G98+G99+G100+G104+G103,2)</f>
        <v>2936.38</v>
      </c>
      <c r="H94" s="46">
        <f>ROUND(F97-G97,2)</f>
        <v>0</v>
      </c>
      <c r="I94" s="37">
        <f>D97-F97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>ROUND(E95-F95,2)</f>
        <v>0</v>
      </c>
      <c r="H95" s="46">
        <f>ROUND(F98-G98,2)</f>
        <v>0</v>
      </c>
      <c r="I95" s="37">
        <f>D98-F98</f>
        <v>0</v>
      </c>
    </row>
    <row r="96" spans="1:9" ht="15.75" x14ac:dyDescent="0.25">
      <c r="A96" s="51" t="s">
        <v>164</v>
      </c>
      <c r="B96" s="52">
        <v>342</v>
      </c>
      <c r="C96" s="53">
        <v>2218800</v>
      </c>
      <c r="D96" s="53">
        <v>571350</v>
      </c>
      <c r="E96" s="53">
        <v>571350</v>
      </c>
      <c r="F96" s="53">
        <v>568413.62</v>
      </c>
      <c r="G96" s="94">
        <f>ROUND(E96-F96,2)</f>
        <v>2936.38</v>
      </c>
      <c r="H96" s="46">
        <f>ROUND(F99-G99,2)</f>
        <v>0</v>
      </c>
      <c r="I96" s="37">
        <f>D99-F99</f>
        <v>0</v>
      </c>
    </row>
    <row r="97" spans="1:9" ht="15.75" x14ac:dyDescent="0.25">
      <c r="A97" s="51" t="s">
        <v>166</v>
      </c>
      <c r="B97" s="52">
        <v>343</v>
      </c>
      <c r="C97" s="53"/>
      <c r="D97" s="53"/>
      <c r="E97" s="53"/>
      <c r="F97" s="53"/>
      <c r="G97" s="94">
        <f>ROUND(E97-F97,2)</f>
        <v>0</v>
      </c>
      <c r="H97" s="103">
        <f>ROUND(H98+H99,2)</f>
        <v>0</v>
      </c>
      <c r="I97" s="37">
        <f>D100-F100</f>
        <v>0</v>
      </c>
    </row>
    <row r="98" spans="1:9" ht="15.75" x14ac:dyDescent="0.25">
      <c r="A98" s="51" t="s">
        <v>168</v>
      </c>
      <c r="B98" s="52">
        <v>344</v>
      </c>
      <c r="C98" s="53"/>
      <c r="D98" s="53"/>
      <c r="E98" s="53"/>
      <c r="F98" s="53"/>
      <c r="G98" s="94">
        <f>ROUND(E98-F98,2)</f>
        <v>0</v>
      </c>
      <c r="H98" s="46">
        <f>ROUND(F101-G101,2)</f>
        <v>0</v>
      </c>
      <c r="I98" s="37"/>
    </row>
    <row r="99" spans="1:9" ht="15.75" x14ac:dyDescent="0.25">
      <c r="A99" s="51" t="s">
        <v>170</v>
      </c>
      <c r="B99" s="52">
        <v>345</v>
      </c>
      <c r="C99" s="53"/>
      <c r="D99" s="53"/>
      <c r="E99" s="53"/>
      <c r="F99" s="53"/>
      <c r="G99" s="94">
        <f>ROUND(E99-F99,2)</f>
        <v>0</v>
      </c>
      <c r="H99" s="46">
        <f>ROUND(F102-G102,2)</f>
        <v>0</v>
      </c>
      <c r="I99" s="37">
        <f>D102-F102</f>
        <v>0</v>
      </c>
    </row>
    <row r="100" spans="1:9" ht="15.75" x14ac:dyDescent="0.25">
      <c r="A100" s="104" t="s">
        <v>172</v>
      </c>
      <c r="B100" s="105">
        <v>346</v>
      </c>
      <c r="C100" s="103">
        <f>ROUND(C101+C102,2)</f>
        <v>0</v>
      </c>
      <c r="D100" s="103">
        <f>ROUND(D101+D102,2)</f>
        <v>0</v>
      </c>
      <c r="E100" s="103">
        <f>ROUND(E101+E102,2)</f>
        <v>0</v>
      </c>
      <c r="F100" s="103">
        <f>ROUND(F101+F102,2)</f>
        <v>0</v>
      </c>
      <c r="G100" s="71">
        <f>ROUND(G101+G102,2)</f>
        <v>0</v>
      </c>
      <c r="H100" s="46">
        <f>ROUND(F103-G103,2)</f>
        <v>0</v>
      </c>
      <c r="I100" s="37"/>
    </row>
    <row r="101" spans="1:9" ht="31.5" x14ac:dyDescent="0.25">
      <c r="A101" s="51" t="s">
        <v>269</v>
      </c>
      <c r="B101" s="52" t="s">
        <v>270</v>
      </c>
      <c r="C101" s="44"/>
      <c r="D101" s="44"/>
      <c r="E101" s="44"/>
      <c r="F101" s="44"/>
      <c r="G101" s="71">
        <f>ROUND(E101-F101,2)</f>
        <v>0</v>
      </c>
      <c r="H101" s="46">
        <f>ROUND(F104-G104,2)</f>
        <v>0</v>
      </c>
      <c r="I101" s="37">
        <f>D104-F104</f>
        <v>0</v>
      </c>
    </row>
    <row r="102" spans="1:9" ht="31.5" x14ac:dyDescent="0.25">
      <c r="A102" s="51" t="s">
        <v>271</v>
      </c>
      <c r="B102" s="52" t="s">
        <v>272</v>
      </c>
      <c r="C102" s="44">
        <v>0</v>
      </c>
      <c r="D102" s="44">
        <v>0</v>
      </c>
      <c r="E102" s="44">
        <v>0</v>
      </c>
      <c r="F102" s="44">
        <v>0</v>
      </c>
      <c r="G102" s="71">
        <f>ROUND(E102-F102,2)</f>
        <v>0</v>
      </c>
    </row>
    <row r="103" spans="1:9" ht="31.5" x14ac:dyDescent="0.25">
      <c r="A103" s="106" t="s">
        <v>273</v>
      </c>
      <c r="B103" s="107">
        <v>347</v>
      </c>
      <c r="C103" s="108"/>
      <c r="D103" s="108"/>
      <c r="E103" s="108"/>
      <c r="F103" s="108"/>
      <c r="G103" s="109">
        <f>ROUND(E103-F103,2)</f>
        <v>0</v>
      </c>
    </row>
    <row r="104" spans="1:9" ht="48" thickBot="1" x14ac:dyDescent="0.3">
      <c r="A104" s="110" t="s">
        <v>274</v>
      </c>
      <c r="B104" s="111">
        <v>349</v>
      </c>
      <c r="C104" s="112"/>
      <c r="D104" s="112"/>
      <c r="E104" s="112"/>
      <c r="F104" s="112"/>
      <c r="G104" s="113">
        <f>ROUND(E104-F104,2)</f>
        <v>0</v>
      </c>
    </row>
    <row r="111" spans="1:9" ht="47.25" x14ac:dyDescent="0.25">
      <c r="A111" s="114" t="s">
        <v>275</v>
      </c>
      <c r="B111" s="115"/>
      <c r="C111" s="116" t="s">
        <v>276</v>
      </c>
      <c r="D111" s="116"/>
      <c r="E111" s="117"/>
      <c r="F111" s="118"/>
    </row>
    <row r="112" spans="1:9" ht="45" x14ac:dyDescent="0.25">
      <c r="A112" s="119" t="s">
        <v>277</v>
      </c>
      <c r="B112" s="115"/>
      <c r="D112" s="119" t="s">
        <v>277</v>
      </c>
      <c r="E112" s="119"/>
    </row>
    <row r="113" spans="1:7" x14ac:dyDescent="0.25">
      <c r="A113" s="119"/>
      <c r="B113" s="115"/>
      <c r="C113" s="115"/>
      <c r="F113" s="119"/>
      <c r="G113" s="119"/>
    </row>
    <row r="114" spans="1:7" x14ac:dyDescent="0.25">
      <c r="A114" t="s">
        <v>278</v>
      </c>
      <c r="B114" s="115"/>
      <c r="C114" s="115"/>
      <c r="F114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16"/>
  <sheetViews>
    <sheetView workbookViewId="0">
      <selection activeCell="B12" sqref="B12"/>
    </sheetView>
  </sheetViews>
  <sheetFormatPr defaultRowHeight="15" x14ac:dyDescent="0.25"/>
  <cols>
    <col min="1" max="1" width="40" style="1" customWidth="1"/>
    <col min="2" max="2" width="13.7109375" style="2" customWidth="1"/>
    <col min="3" max="3" width="18.28515625" customWidth="1"/>
    <col min="4" max="4" width="14.7109375" customWidth="1"/>
    <col min="5" max="5" width="16.42578125" customWidth="1"/>
    <col min="6" max="6" width="14.28515625" customWidth="1"/>
    <col min="7" max="7" width="15.85546875" customWidth="1"/>
    <col min="8" max="8" width="17.85546875" hidden="1" customWidth="1"/>
    <col min="9" max="9" width="0" hidden="1" customWidth="1"/>
    <col min="10" max="10" width="13.85546875" customWidth="1"/>
  </cols>
  <sheetData>
    <row r="7" spans="1:9" x14ac:dyDescent="0.25">
      <c r="A7" s="131" t="s">
        <v>0</v>
      </c>
      <c r="B7" s="131"/>
      <c r="C7" s="131"/>
      <c r="D7" s="131"/>
      <c r="E7" s="131"/>
      <c r="F7" s="131"/>
      <c r="G7" s="131"/>
    </row>
    <row r="8" spans="1:9" x14ac:dyDescent="0.25">
      <c r="B8" s="2" t="s">
        <v>1</v>
      </c>
      <c r="C8" s="121">
        <v>43617</v>
      </c>
    </row>
    <row r="9" spans="1:9" x14ac:dyDescent="0.25">
      <c r="G9" s="3" t="s">
        <v>3</v>
      </c>
    </row>
    <row r="10" spans="1:9" x14ac:dyDescent="0.25">
      <c r="A10" s="1" t="s">
        <v>4</v>
      </c>
      <c r="C10" s="132" t="s">
        <v>5</v>
      </c>
      <c r="D10" s="132"/>
      <c r="F10" t="s">
        <v>6</v>
      </c>
      <c r="G10" s="3">
        <v>503010</v>
      </c>
      <c r="H10">
        <v>40548899</v>
      </c>
      <c r="I10" t="s">
        <v>7</v>
      </c>
    </row>
    <row r="11" spans="1:9" x14ac:dyDescent="0.25">
      <c r="A11" s="1" t="s">
        <v>8</v>
      </c>
      <c r="F11" t="s">
        <v>9</v>
      </c>
      <c r="G11" s="4"/>
      <c r="I11" t="s">
        <v>10</v>
      </c>
    </row>
    <row r="12" spans="1:9" x14ac:dyDescent="0.25">
      <c r="A12" s="1" t="s">
        <v>11</v>
      </c>
      <c r="F12" t="s">
        <v>12</v>
      </c>
      <c r="G12" s="4"/>
    </row>
    <row r="13" spans="1:9" ht="30" x14ac:dyDescent="0.25">
      <c r="A13" s="1" t="s">
        <v>13</v>
      </c>
      <c r="C13" s="133" t="s">
        <v>190</v>
      </c>
      <c r="D13" s="133"/>
      <c r="F13" t="s">
        <v>14</v>
      </c>
      <c r="G13" s="4"/>
    </row>
    <row r="14" spans="1:9" ht="15.75" thickBot="1" x14ac:dyDescent="0.3">
      <c r="G14" s="3">
        <v>383</v>
      </c>
    </row>
    <row r="15" spans="1:9" ht="75.75" thickBot="1" x14ac:dyDescent="0.3">
      <c r="A15" s="5" t="s">
        <v>15</v>
      </c>
      <c r="B15" s="6" t="s">
        <v>16</v>
      </c>
      <c r="C15" s="7" t="s">
        <v>17</v>
      </c>
      <c r="D15" s="6" t="s">
        <v>18</v>
      </c>
      <c r="E15" s="7" t="s">
        <v>19</v>
      </c>
      <c r="F15" s="6" t="s">
        <v>20</v>
      </c>
      <c r="G15" s="8" t="s">
        <v>21</v>
      </c>
    </row>
    <row r="16" spans="1:9" ht="15.75" thickBot="1" x14ac:dyDescent="0.3">
      <c r="A16" s="5" t="s">
        <v>22</v>
      </c>
      <c r="B16" s="9">
        <v>2</v>
      </c>
      <c r="C16" s="10">
        <v>3</v>
      </c>
      <c r="D16" s="9">
        <v>4</v>
      </c>
      <c r="E16" s="10">
        <v>5</v>
      </c>
      <c r="F16" s="9">
        <v>6</v>
      </c>
      <c r="G16" s="11">
        <v>7</v>
      </c>
    </row>
    <row r="17" spans="1:9" s="15" customFormat="1" ht="16.5" thickBot="1" x14ac:dyDescent="0.3">
      <c r="A17" s="33" t="s">
        <v>192</v>
      </c>
      <c r="B17" s="34" t="s">
        <v>281</v>
      </c>
      <c r="C17" s="35">
        <f>ROUND(C18+C24+C73+C81+C90,2)</f>
        <v>11960900.800000001</v>
      </c>
      <c r="D17" s="35">
        <f>ROUND(D18+D24+D73+D81+D90,2)</f>
        <v>5791088.4400000004</v>
      </c>
      <c r="E17" s="35">
        <f>ROUND(E18+E24+E73+E81+E90,2)</f>
        <v>5791088.4400000004</v>
      </c>
      <c r="F17" s="35">
        <f>ROUND(F18+F24+F73+F81+F90,2)</f>
        <v>4981400.22</v>
      </c>
      <c r="G17" s="35">
        <f>ROUND(G18+G24+G73+G81+G90,2)</f>
        <v>809688.22</v>
      </c>
      <c r="H17" s="36">
        <f>ROUND(H18+H24+H73+H78+H87,2)</f>
        <v>4161779.81</v>
      </c>
      <c r="I17" s="37">
        <f>D17-F17</f>
        <v>809688.22000000067</v>
      </c>
    </row>
    <row r="18" spans="1:9" ht="31.5" x14ac:dyDescent="0.25">
      <c r="A18" s="38" t="s">
        <v>25</v>
      </c>
      <c r="B18" s="39">
        <v>210</v>
      </c>
      <c r="C18" s="40">
        <f t="shared" ref="C18:H18" si="0">ROUND(C19+C20+C23,2)</f>
        <v>9716874</v>
      </c>
      <c r="D18" s="40">
        <f t="shared" si="0"/>
        <v>4557006.2</v>
      </c>
      <c r="E18" s="40">
        <f t="shared" si="0"/>
        <v>4557006.2</v>
      </c>
      <c r="F18" s="40">
        <f t="shared" si="0"/>
        <v>3769617.18</v>
      </c>
      <c r="G18" s="40">
        <f t="shared" si="0"/>
        <v>787389.02</v>
      </c>
      <c r="H18" s="41">
        <f t="shared" si="0"/>
        <v>2982228.16</v>
      </c>
      <c r="I18" s="37">
        <f>D18-F18</f>
        <v>787389.02</v>
      </c>
    </row>
    <row r="19" spans="1:9" s="15" customFormat="1" ht="15.75" x14ac:dyDescent="0.25">
      <c r="A19" s="42" t="s">
        <v>27</v>
      </c>
      <c r="B19" s="43">
        <v>211</v>
      </c>
      <c r="C19" s="44">
        <v>7554020</v>
      </c>
      <c r="D19" s="44">
        <v>3343000</v>
      </c>
      <c r="E19" s="44">
        <v>3343000</v>
      </c>
      <c r="F19" s="44">
        <v>2789717.85</v>
      </c>
      <c r="G19" s="45">
        <f>ROUND(E19-F19,2)</f>
        <v>553282.15</v>
      </c>
      <c r="H19" s="46">
        <f>ROUND(F19-G19,2)</f>
        <v>2236435.7000000002</v>
      </c>
      <c r="I19" s="37">
        <f>D19-F19</f>
        <v>553282.14999999991</v>
      </c>
    </row>
    <row r="20" spans="1:9" ht="15.75" x14ac:dyDescent="0.25">
      <c r="A20" s="47" t="s">
        <v>29</v>
      </c>
      <c r="B20" s="48">
        <v>212</v>
      </c>
      <c r="C20" s="49">
        <f t="shared" ref="C20:H20" si="1">ROUND(C21+C22,2)</f>
        <v>0</v>
      </c>
      <c r="D20" s="49">
        <f t="shared" si="1"/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50">
        <f t="shared" si="1"/>
        <v>0</v>
      </c>
      <c r="I20" s="37">
        <f>D20-F20</f>
        <v>0</v>
      </c>
    </row>
    <row r="21" spans="1:9" s="15" customFormat="1" ht="31.5" x14ac:dyDescent="0.25">
      <c r="A21" s="51" t="s">
        <v>193</v>
      </c>
      <c r="B21" s="52" t="s">
        <v>32</v>
      </c>
      <c r="C21" s="53"/>
      <c r="D21" s="53"/>
      <c r="E21" s="53"/>
      <c r="F21" s="53"/>
      <c r="G21" s="54">
        <f>+ROUND(E21-F21,2)</f>
        <v>0</v>
      </c>
      <c r="H21" s="46">
        <f>ROUND(F21-G21,2)</f>
        <v>0</v>
      </c>
      <c r="I21" s="37">
        <f>D21-F21</f>
        <v>0</v>
      </c>
    </row>
    <row r="22" spans="1:9" ht="15.75" x14ac:dyDescent="0.25">
      <c r="A22" s="51" t="s">
        <v>194</v>
      </c>
      <c r="B22" s="52" t="s">
        <v>195</v>
      </c>
      <c r="C22" s="53"/>
      <c r="D22" s="53"/>
      <c r="E22" s="53"/>
      <c r="F22" s="53"/>
      <c r="G22" s="54">
        <f>ROUND(E22-F22,2)</f>
        <v>0</v>
      </c>
      <c r="H22" s="46">
        <f>ROUND(F22-G22,2)</f>
        <v>0</v>
      </c>
      <c r="I22" s="37"/>
    </row>
    <row r="23" spans="1:9" ht="31.5" x14ac:dyDescent="0.25">
      <c r="A23" s="51" t="s">
        <v>39</v>
      </c>
      <c r="B23" s="52">
        <v>213</v>
      </c>
      <c r="C23" s="53">
        <v>2162854</v>
      </c>
      <c r="D23" s="53">
        <v>1214006.2</v>
      </c>
      <c r="E23" s="53">
        <v>1214006.2</v>
      </c>
      <c r="F23" s="53">
        <v>979899.33</v>
      </c>
      <c r="G23" s="54">
        <f>ROUND(E23-F23,2)</f>
        <v>234106.87</v>
      </c>
      <c r="H23" s="46">
        <f>ROUND(F23-G23,2)</f>
        <v>745792.46</v>
      </c>
      <c r="I23" s="37">
        <f t="shared" ref="I23:I32" si="2">D23-F23</f>
        <v>234106.87</v>
      </c>
    </row>
    <row r="24" spans="1:9" ht="15.75" x14ac:dyDescent="0.25">
      <c r="A24" s="55" t="s">
        <v>41</v>
      </c>
      <c r="B24" s="48">
        <v>220</v>
      </c>
      <c r="C24" s="49">
        <f t="shared" ref="C24:H24" si="3">ROUND(C25+C26+C27+C34+C35+C53+C70+C71+C72,2)</f>
        <v>1503888.8</v>
      </c>
      <c r="D24" s="49">
        <f t="shared" si="3"/>
        <v>857239.23</v>
      </c>
      <c r="E24" s="49">
        <f t="shared" si="3"/>
        <v>857239.23</v>
      </c>
      <c r="F24" s="49">
        <f t="shared" si="3"/>
        <v>834992.28</v>
      </c>
      <c r="G24" s="49">
        <f t="shared" si="3"/>
        <v>22246.95</v>
      </c>
      <c r="H24" s="50">
        <f t="shared" si="3"/>
        <v>812745.33</v>
      </c>
      <c r="I24" s="37">
        <f t="shared" si="2"/>
        <v>22246.949999999953</v>
      </c>
    </row>
    <row r="25" spans="1:9" ht="15.75" x14ac:dyDescent="0.25">
      <c r="A25" s="42" t="s">
        <v>196</v>
      </c>
      <c r="B25" s="43">
        <v>221</v>
      </c>
      <c r="C25" s="53">
        <v>70000</v>
      </c>
      <c r="D25" s="53">
        <v>25000</v>
      </c>
      <c r="E25" s="53">
        <v>25000</v>
      </c>
      <c r="F25" s="53">
        <v>17701.63</v>
      </c>
      <c r="G25" s="54">
        <f>ROUND(E25-F25,2)</f>
        <v>7298.37</v>
      </c>
      <c r="H25" s="46">
        <f>ROUND(F25-G25,2)</f>
        <v>10403.26</v>
      </c>
      <c r="I25" s="37">
        <f t="shared" si="2"/>
        <v>7298.369999999999</v>
      </c>
    </row>
    <row r="26" spans="1:9" s="15" customFormat="1" ht="15.75" x14ac:dyDescent="0.25">
      <c r="A26" s="42" t="s">
        <v>45</v>
      </c>
      <c r="B26" s="43">
        <v>222</v>
      </c>
      <c r="C26" s="53"/>
      <c r="D26" s="53"/>
      <c r="E26" s="53"/>
      <c r="F26" s="53"/>
      <c r="G26" s="54">
        <f>ROUND(E26-F26,2)</f>
        <v>0</v>
      </c>
      <c r="H26" s="46">
        <f>ROUND(F26-G26,2)</f>
        <v>0</v>
      </c>
      <c r="I26" s="37">
        <f t="shared" si="2"/>
        <v>0</v>
      </c>
    </row>
    <row r="27" spans="1:9" ht="15.75" x14ac:dyDescent="0.25">
      <c r="A27" s="47" t="s">
        <v>47</v>
      </c>
      <c r="B27" s="48">
        <v>223</v>
      </c>
      <c r="C27" s="49">
        <f t="shared" ref="C27:H27" si="4">ROUND(C28,2)</f>
        <v>945684</v>
      </c>
      <c r="D27" s="49">
        <f t="shared" si="4"/>
        <v>696782.83</v>
      </c>
      <c r="E27" s="49">
        <f t="shared" si="4"/>
        <v>696782.83</v>
      </c>
      <c r="F27" s="49">
        <f t="shared" si="4"/>
        <v>681834.25</v>
      </c>
      <c r="G27" s="56">
        <f t="shared" si="4"/>
        <v>14948.58</v>
      </c>
      <c r="H27" s="50">
        <f t="shared" si="4"/>
        <v>666885.67000000004</v>
      </c>
      <c r="I27" s="37">
        <f t="shared" si="2"/>
        <v>14948.579999999958</v>
      </c>
    </row>
    <row r="28" spans="1:9" ht="63" x14ac:dyDescent="0.25">
      <c r="A28" s="57" t="s">
        <v>49</v>
      </c>
      <c r="B28" s="58" t="s">
        <v>197</v>
      </c>
      <c r="C28" s="59">
        <f t="shared" ref="C28:H28" si="5">ROUND(C29+C30+C31+C32+C33,2)</f>
        <v>945684</v>
      </c>
      <c r="D28" s="59">
        <f t="shared" si="5"/>
        <v>696782.83</v>
      </c>
      <c r="E28" s="59">
        <f t="shared" si="5"/>
        <v>696782.83</v>
      </c>
      <c r="F28" s="59">
        <f t="shared" si="5"/>
        <v>681834.25</v>
      </c>
      <c r="G28" s="60">
        <f t="shared" si="5"/>
        <v>14948.58</v>
      </c>
      <c r="H28" s="61">
        <f t="shared" si="5"/>
        <v>666885.67000000004</v>
      </c>
      <c r="I28" s="37">
        <f t="shared" si="2"/>
        <v>14948.579999999958</v>
      </c>
    </row>
    <row r="29" spans="1:9" ht="15.75" x14ac:dyDescent="0.25">
      <c r="A29" s="51" t="s">
        <v>51</v>
      </c>
      <c r="B29" s="52" t="s">
        <v>198</v>
      </c>
      <c r="C29" s="53">
        <v>559096</v>
      </c>
      <c r="D29" s="53">
        <v>458636.98</v>
      </c>
      <c r="E29" s="53">
        <v>458636.98</v>
      </c>
      <c r="F29" s="53">
        <v>458636.98</v>
      </c>
      <c r="G29" s="54">
        <f>ROUND(E29-F29,2)</f>
        <v>0</v>
      </c>
      <c r="H29" s="46">
        <f>ROUND(F29-G29,2)</f>
        <v>458636.98</v>
      </c>
      <c r="I29" s="37">
        <f t="shared" si="2"/>
        <v>0</v>
      </c>
    </row>
    <row r="30" spans="1:9" s="15" customFormat="1" ht="15.75" x14ac:dyDescent="0.25">
      <c r="A30" s="51" t="s">
        <v>199</v>
      </c>
      <c r="B30" s="52" t="s">
        <v>200</v>
      </c>
      <c r="C30" s="53"/>
      <c r="D30" s="53"/>
      <c r="E30" s="53"/>
      <c r="F30" s="53"/>
      <c r="G30" s="54">
        <f xml:space="preserve"> ROUND(E30-F30,2)</f>
        <v>0</v>
      </c>
      <c r="H30" s="46">
        <f>ROUND(F30-G30,2)</f>
        <v>0</v>
      </c>
      <c r="I30" s="37">
        <f t="shared" si="2"/>
        <v>0</v>
      </c>
    </row>
    <row r="31" spans="1:9" ht="31.5" x14ac:dyDescent="0.25">
      <c r="A31" s="51" t="s">
        <v>55</v>
      </c>
      <c r="B31" s="52" t="s">
        <v>201</v>
      </c>
      <c r="C31" s="53">
        <v>223798</v>
      </c>
      <c r="D31" s="53">
        <v>175806.33</v>
      </c>
      <c r="E31" s="53">
        <v>175806.33</v>
      </c>
      <c r="F31" s="53">
        <v>160857.75</v>
      </c>
      <c r="G31" s="54">
        <f>ROUND(E31-F31,2)</f>
        <v>14948.58</v>
      </c>
      <c r="H31" s="46">
        <f>ROUND(F31-G31,2)</f>
        <v>145909.17000000001</v>
      </c>
      <c r="I31" s="37">
        <f t="shared" si="2"/>
        <v>14948.579999999987</v>
      </c>
    </row>
    <row r="32" spans="1:9" ht="31.5" x14ac:dyDescent="0.25">
      <c r="A32" s="51" t="s">
        <v>202</v>
      </c>
      <c r="B32" s="52" t="s">
        <v>203</v>
      </c>
      <c r="C32" s="53">
        <v>104600</v>
      </c>
      <c r="D32" s="53">
        <v>44971.32</v>
      </c>
      <c r="E32" s="53">
        <v>44971.32</v>
      </c>
      <c r="F32" s="53">
        <v>44971.32</v>
      </c>
      <c r="G32" s="54">
        <f>ROUND(E32-F32,2)</f>
        <v>0</v>
      </c>
      <c r="H32" s="46">
        <f>ROUND(F32-G32,2)</f>
        <v>44971.32</v>
      </c>
      <c r="I32" s="37">
        <f t="shared" si="2"/>
        <v>0</v>
      </c>
    </row>
    <row r="33" spans="1:9" ht="15.75" x14ac:dyDescent="0.25">
      <c r="A33" s="51" t="s">
        <v>204</v>
      </c>
      <c r="B33" s="52" t="s">
        <v>205</v>
      </c>
      <c r="C33" s="53">
        <v>58190</v>
      </c>
      <c r="D33" s="53">
        <v>17368.2</v>
      </c>
      <c r="E33" s="53">
        <v>17368.2</v>
      </c>
      <c r="F33" s="53">
        <v>17368.2</v>
      </c>
      <c r="G33" s="54">
        <f>ROUND(E33-F33,2)</f>
        <v>0</v>
      </c>
      <c r="H33" s="46">
        <f>ROUND(F33-G33,2)</f>
        <v>17368.2</v>
      </c>
      <c r="I33" s="37"/>
    </row>
    <row r="34" spans="1:9" ht="47.25" x14ac:dyDescent="0.25">
      <c r="A34" s="62" t="s">
        <v>206</v>
      </c>
      <c r="B34" s="63">
        <v>224</v>
      </c>
      <c r="C34" s="64"/>
      <c r="D34" s="64"/>
      <c r="E34" s="64"/>
      <c r="F34" s="64"/>
      <c r="G34" s="54">
        <f>ROUND(E34-F34,2)</f>
        <v>0</v>
      </c>
      <c r="H34" s="65">
        <f>ROUND(F34-G34,2)</f>
        <v>0</v>
      </c>
      <c r="I34" s="37">
        <f t="shared" ref="I34:I65" si="6">D34-F34</f>
        <v>0</v>
      </c>
    </row>
    <row r="35" spans="1:9" ht="31.5" x14ac:dyDescent="0.25">
      <c r="A35" s="66" t="s">
        <v>207</v>
      </c>
      <c r="B35" s="67">
        <v>225</v>
      </c>
      <c r="C35" s="49">
        <f t="shared" ref="C35:H35" si="7">ROUND(C36+C37+C43+C44+C45+C50+C51+C52,2)</f>
        <v>254111</v>
      </c>
      <c r="D35" s="49">
        <f t="shared" si="7"/>
        <v>33665.4</v>
      </c>
      <c r="E35" s="49">
        <f t="shared" si="7"/>
        <v>33665.4</v>
      </c>
      <c r="F35" s="49">
        <f t="shared" si="7"/>
        <v>33665.4</v>
      </c>
      <c r="G35" s="56">
        <f t="shared" si="7"/>
        <v>0</v>
      </c>
      <c r="H35" s="50">
        <f t="shared" si="7"/>
        <v>33665.4</v>
      </c>
      <c r="I35" s="37">
        <f t="shared" si="6"/>
        <v>0</v>
      </c>
    </row>
    <row r="36" spans="1:9" s="15" customFormat="1" ht="31.5" x14ac:dyDescent="0.25">
      <c r="A36" s="51" t="s">
        <v>208</v>
      </c>
      <c r="B36" s="52" t="s">
        <v>70</v>
      </c>
      <c r="C36" s="44">
        <v>26211</v>
      </c>
      <c r="D36" s="44">
        <v>11100.4</v>
      </c>
      <c r="E36" s="44">
        <v>11100.4</v>
      </c>
      <c r="F36" s="44">
        <v>11100.4</v>
      </c>
      <c r="G36" s="45">
        <f>ROUND(E36-F36,2)</f>
        <v>0</v>
      </c>
      <c r="H36" s="46">
        <f>ROUND(F36-G36,2)</f>
        <v>11100.4</v>
      </c>
      <c r="I36" s="37">
        <f t="shared" si="6"/>
        <v>0</v>
      </c>
    </row>
    <row r="37" spans="1:9" ht="15.75" x14ac:dyDescent="0.25">
      <c r="A37" s="57" t="s">
        <v>71</v>
      </c>
      <c r="B37" s="58" t="s">
        <v>209</v>
      </c>
      <c r="C37" s="59">
        <f t="shared" ref="C37:H37" si="8">ROUND(C38+C39+C40+C41+C42,2)</f>
        <v>107000</v>
      </c>
      <c r="D37" s="59">
        <f t="shared" si="8"/>
        <v>0</v>
      </c>
      <c r="E37" s="59">
        <f t="shared" si="8"/>
        <v>0</v>
      </c>
      <c r="F37" s="59">
        <f t="shared" si="8"/>
        <v>0</v>
      </c>
      <c r="G37" s="60">
        <f t="shared" si="8"/>
        <v>0</v>
      </c>
      <c r="H37" s="61">
        <f t="shared" si="8"/>
        <v>0</v>
      </c>
      <c r="I37" s="37">
        <f t="shared" si="6"/>
        <v>0</v>
      </c>
    </row>
    <row r="38" spans="1:9" ht="15.75" x14ac:dyDescent="0.25">
      <c r="A38" s="51" t="s">
        <v>73</v>
      </c>
      <c r="B38" s="52" t="s">
        <v>74</v>
      </c>
      <c r="C38" s="53"/>
      <c r="D38" s="53"/>
      <c r="E38" s="53"/>
      <c r="F38" s="53"/>
      <c r="G38" s="68">
        <f t="shared" ref="G38:H44" si="9">ROUND(E38-F38,2)</f>
        <v>0</v>
      </c>
      <c r="H38" s="46">
        <f t="shared" si="9"/>
        <v>0</v>
      </c>
      <c r="I38" s="37">
        <f t="shared" si="6"/>
        <v>0</v>
      </c>
    </row>
    <row r="39" spans="1:9" s="15" customFormat="1" ht="15.75" x14ac:dyDescent="0.25">
      <c r="A39" s="51" t="s">
        <v>210</v>
      </c>
      <c r="B39" s="52" t="s">
        <v>211</v>
      </c>
      <c r="C39" s="53"/>
      <c r="D39" s="53"/>
      <c r="E39" s="53"/>
      <c r="F39" s="53"/>
      <c r="G39" s="68">
        <f t="shared" si="9"/>
        <v>0</v>
      </c>
      <c r="H39" s="46">
        <f t="shared" si="9"/>
        <v>0</v>
      </c>
      <c r="I39" s="37">
        <f t="shared" si="6"/>
        <v>0</v>
      </c>
    </row>
    <row r="40" spans="1:9" s="15" customFormat="1" ht="15.75" x14ac:dyDescent="0.25">
      <c r="A40" s="51" t="s">
        <v>77</v>
      </c>
      <c r="B40" s="52" t="s">
        <v>212</v>
      </c>
      <c r="C40" s="53"/>
      <c r="D40" s="53"/>
      <c r="E40" s="53"/>
      <c r="F40" s="53"/>
      <c r="G40" s="68">
        <f t="shared" si="9"/>
        <v>0</v>
      </c>
      <c r="H40" s="46">
        <f t="shared" si="9"/>
        <v>0</v>
      </c>
      <c r="I40" s="37">
        <f t="shared" si="6"/>
        <v>0</v>
      </c>
    </row>
    <row r="41" spans="1:9" ht="15.75" x14ac:dyDescent="0.25">
      <c r="A41" s="69" t="s">
        <v>79</v>
      </c>
      <c r="B41" s="52" t="s">
        <v>213</v>
      </c>
      <c r="C41" s="53"/>
      <c r="D41" s="53"/>
      <c r="E41" s="53"/>
      <c r="F41" s="53"/>
      <c r="G41" s="68">
        <f t="shared" si="9"/>
        <v>0</v>
      </c>
      <c r="H41" s="46">
        <f t="shared" si="9"/>
        <v>0</v>
      </c>
      <c r="I41" s="37">
        <f t="shared" si="6"/>
        <v>0</v>
      </c>
    </row>
    <row r="42" spans="1:9" ht="31.5" x14ac:dyDescent="0.25">
      <c r="A42" s="51" t="s">
        <v>214</v>
      </c>
      <c r="B42" s="52" t="s">
        <v>215</v>
      </c>
      <c r="C42" s="53">
        <v>107000</v>
      </c>
      <c r="D42" s="53"/>
      <c r="E42" s="53"/>
      <c r="F42" s="53"/>
      <c r="G42" s="68">
        <f t="shared" si="9"/>
        <v>0</v>
      </c>
      <c r="H42" s="46">
        <f t="shared" si="9"/>
        <v>0</v>
      </c>
      <c r="I42" s="37">
        <f t="shared" si="6"/>
        <v>0</v>
      </c>
    </row>
    <row r="43" spans="1:9" ht="47.25" x14ac:dyDescent="0.25">
      <c r="A43" s="62" t="s">
        <v>216</v>
      </c>
      <c r="B43" s="70" t="s">
        <v>217</v>
      </c>
      <c r="C43" s="64"/>
      <c r="D43" s="64"/>
      <c r="E43" s="64"/>
      <c r="F43" s="64"/>
      <c r="G43" s="68">
        <f t="shared" si="9"/>
        <v>0</v>
      </c>
      <c r="H43" s="65">
        <f t="shared" si="9"/>
        <v>0</v>
      </c>
      <c r="I43" s="37">
        <f t="shared" si="6"/>
        <v>0</v>
      </c>
    </row>
    <row r="44" spans="1:9" ht="15.75" x14ac:dyDescent="0.25">
      <c r="A44" s="62" t="s">
        <v>85</v>
      </c>
      <c r="B44" s="70" t="s">
        <v>218</v>
      </c>
      <c r="C44" s="64"/>
      <c r="D44" s="64"/>
      <c r="E44" s="64"/>
      <c r="F44" s="64"/>
      <c r="G44" s="68">
        <f t="shared" si="9"/>
        <v>0</v>
      </c>
      <c r="H44" s="65">
        <f t="shared" si="9"/>
        <v>0</v>
      </c>
      <c r="I44" s="37">
        <f t="shared" si="6"/>
        <v>0</v>
      </c>
    </row>
    <row r="45" spans="1:9" ht="31.5" x14ac:dyDescent="0.25">
      <c r="A45" s="57" t="s">
        <v>87</v>
      </c>
      <c r="B45" s="58" t="s">
        <v>219</v>
      </c>
      <c r="C45" s="59">
        <f t="shared" ref="C45:H45" si="10">ROUND(C46+C47+C48+C49,2)</f>
        <v>120900</v>
      </c>
      <c r="D45" s="59">
        <f t="shared" si="10"/>
        <v>22565</v>
      </c>
      <c r="E45" s="59">
        <f t="shared" si="10"/>
        <v>22565</v>
      </c>
      <c r="F45" s="59">
        <f t="shared" si="10"/>
        <v>22565</v>
      </c>
      <c r="G45" s="60">
        <f t="shared" si="10"/>
        <v>0</v>
      </c>
      <c r="H45" s="61">
        <f t="shared" si="10"/>
        <v>22565</v>
      </c>
      <c r="I45" s="37">
        <f t="shared" si="6"/>
        <v>0</v>
      </c>
    </row>
    <row r="46" spans="1:9" ht="31.5" x14ac:dyDescent="0.25">
      <c r="A46" s="51" t="s">
        <v>89</v>
      </c>
      <c r="B46" s="52" t="s">
        <v>90</v>
      </c>
      <c r="C46" s="44">
        <v>65880</v>
      </c>
      <c r="D46" s="44">
        <v>10980</v>
      </c>
      <c r="E46" s="44">
        <v>10980</v>
      </c>
      <c r="F46" s="44">
        <v>10980</v>
      </c>
      <c r="G46" s="71">
        <f t="shared" ref="G46:H52" si="11">ROUND(E46-F46,2)</f>
        <v>0</v>
      </c>
      <c r="H46" s="46">
        <f t="shared" si="11"/>
        <v>10980</v>
      </c>
      <c r="I46" s="37">
        <f t="shared" si="6"/>
        <v>0</v>
      </c>
    </row>
    <row r="47" spans="1:9" ht="47.25" x14ac:dyDescent="0.25">
      <c r="A47" s="51" t="s">
        <v>220</v>
      </c>
      <c r="B47" s="52" t="s">
        <v>221</v>
      </c>
      <c r="C47" s="44"/>
      <c r="D47" s="44"/>
      <c r="E47" s="44"/>
      <c r="F47" s="44"/>
      <c r="G47" s="71">
        <f t="shared" si="11"/>
        <v>0</v>
      </c>
      <c r="H47" s="46">
        <f t="shared" si="11"/>
        <v>0</v>
      </c>
      <c r="I47" s="37">
        <f t="shared" si="6"/>
        <v>0</v>
      </c>
    </row>
    <row r="48" spans="1:9" ht="31.5" x14ac:dyDescent="0.25">
      <c r="A48" s="51" t="s">
        <v>222</v>
      </c>
      <c r="B48" s="52" t="s">
        <v>223</v>
      </c>
      <c r="C48" s="44"/>
      <c r="D48" s="44"/>
      <c r="E48" s="44"/>
      <c r="F48" s="44"/>
      <c r="G48" s="71">
        <f t="shared" si="11"/>
        <v>0</v>
      </c>
      <c r="H48" s="46">
        <f t="shared" si="11"/>
        <v>0</v>
      </c>
      <c r="I48" s="37">
        <f t="shared" si="6"/>
        <v>0</v>
      </c>
    </row>
    <row r="49" spans="1:9" ht="31.5" x14ac:dyDescent="0.25">
      <c r="A49" s="51" t="s">
        <v>95</v>
      </c>
      <c r="B49" s="52" t="s">
        <v>96</v>
      </c>
      <c r="C49" s="44">
        <v>55020</v>
      </c>
      <c r="D49" s="44">
        <v>11585</v>
      </c>
      <c r="E49" s="44">
        <v>11585</v>
      </c>
      <c r="F49" s="44">
        <v>11585</v>
      </c>
      <c r="G49" s="71">
        <f t="shared" si="11"/>
        <v>0</v>
      </c>
      <c r="H49" s="46">
        <f t="shared" si="11"/>
        <v>11585</v>
      </c>
      <c r="I49" s="37">
        <f t="shared" si="6"/>
        <v>0</v>
      </c>
    </row>
    <row r="50" spans="1:9" s="27" customFormat="1" ht="47.25" x14ac:dyDescent="0.25">
      <c r="A50" s="62" t="s">
        <v>224</v>
      </c>
      <c r="B50" s="70" t="s">
        <v>98</v>
      </c>
      <c r="C50" s="72"/>
      <c r="D50" s="72"/>
      <c r="E50" s="72"/>
      <c r="F50" s="72"/>
      <c r="G50" s="71">
        <f t="shared" si="11"/>
        <v>0</v>
      </c>
      <c r="H50" s="65">
        <f t="shared" si="11"/>
        <v>0</v>
      </c>
      <c r="I50" s="37">
        <f t="shared" si="6"/>
        <v>0</v>
      </c>
    </row>
    <row r="51" spans="1:9" ht="31.5" x14ac:dyDescent="0.25">
      <c r="A51" s="62" t="s">
        <v>99</v>
      </c>
      <c r="B51" s="70" t="s">
        <v>100</v>
      </c>
      <c r="C51" s="72"/>
      <c r="D51" s="72"/>
      <c r="E51" s="72"/>
      <c r="F51" s="72"/>
      <c r="G51" s="71">
        <f t="shared" si="11"/>
        <v>0</v>
      </c>
      <c r="H51" s="65">
        <f t="shared" si="11"/>
        <v>0</v>
      </c>
      <c r="I51" s="37">
        <f t="shared" si="6"/>
        <v>0</v>
      </c>
    </row>
    <row r="52" spans="1:9" ht="31.5" x14ac:dyDescent="0.25">
      <c r="A52" s="62" t="s">
        <v>101</v>
      </c>
      <c r="B52" s="70" t="s">
        <v>102</v>
      </c>
      <c r="C52" s="64"/>
      <c r="D52" s="64"/>
      <c r="E52" s="64"/>
      <c r="F52" s="64"/>
      <c r="G52" s="68">
        <f t="shared" si="11"/>
        <v>0</v>
      </c>
      <c r="H52" s="65">
        <f t="shared" si="11"/>
        <v>0</v>
      </c>
      <c r="I52" s="37">
        <f t="shared" si="6"/>
        <v>0</v>
      </c>
    </row>
    <row r="53" spans="1:9" ht="15.75" x14ac:dyDescent="0.25">
      <c r="A53" s="47" t="s">
        <v>225</v>
      </c>
      <c r="B53" s="48">
        <v>226</v>
      </c>
      <c r="C53" s="73">
        <f>ROUND(C54+C56+C57+C58+C59+C60+C68+C69,2)</f>
        <v>234093.8</v>
      </c>
      <c r="D53" s="73">
        <f>ROUND(D54+D56+D57+D58+D59+D60+D68+D69,2)</f>
        <v>101791</v>
      </c>
      <c r="E53" s="73">
        <f>ROUND(E54+E56+E57+E58+E59+E60+E68+E69,2)</f>
        <v>101791</v>
      </c>
      <c r="F53" s="73">
        <f>ROUND(F54+F56+F57+F58+F59+F60+F68+F69,2)</f>
        <v>101791</v>
      </c>
      <c r="G53" s="74">
        <f>ROUND(G54+G56+G57+G58+G59+G60+G68+G69,2)</f>
        <v>0</v>
      </c>
      <c r="H53" s="75">
        <f>ROUND(H54++H56+H57+H58+H59+H60+H68+H69,2)</f>
        <v>101791</v>
      </c>
      <c r="I53" s="37">
        <f t="shared" si="6"/>
        <v>0</v>
      </c>
    </row>
    <row r="54" spans="1:9" ht="110.25" x14ac:dyDescent="0.25">
      <c r="A54" s="57" t="s">
        <v>226</v>
      </c>
      <c r="B54" s="58" t="s">
        <v>106</v>
      </c>
      <c r="C54" s="59">
        <f t="shared" ref="C54:H54" si="12">ROUND(C55,2)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60">
        <f t="shared" si="12"/>
        <v>0</v>
      </c>
      <c r="H54" s="61">
        <f t="shared" si="12"/>
        <v>0</v>
      </c>
      <c r="I54" s="37">
        <f t="shared" si="6"/>
        <v>0</v>
      </c>
    </row>
    <row r="55" spans="1:9" ht="110.25" x14ac:dyDescent="0.25">
      <c r="A55" s="51" t="s">
        <v>227</v>
      </c>
      <c r="B55" s="52" t="s">
        <v>108</v>
      </c>
      <c r="C55" s="53"/>
      <c r="D55" s="53"/>
      <c r="E55" s="53"/>
      <c r="F55" s="53"/>
      <c r="G55" s="54">
        <f t="shared" ref="G55:H59" si="13">ROUND(E55-F55,2)</f>
        <v>0</v>
      </c>
      <c r="H55" s="46">
        <f t="shared" si="13"/>
        <v>0</v>
      </c>
      <c r="I55" s="37">
        <f t="shared" si="6"/>
        <v>0</v>
      </c>
    </row>
    <row r="56" spans="1:9" ht="15.75" x14ac:dyDescent="0.25">
      <c r="A56" s="51" t="s">
        <v>111</v>
      </c>
      <c r="B56" s="52" t="s">
        <v>228</v>
      </c>
      <c r="C56" s="53"/>
      <c r="D56" s="53"/>
      <c r="E56" s="53"/>
      <c r="F56" s="53"/>
      <c r="G56" s="54">
        <f t="shared" si="13"/>
        <v>0</v>
      </c>
      <c r="H56" s="46">
        <f t="shared" si="13"/>
        <v>0</v>
      </c>
      <c r="I56" s="37">
        <f t="shared" si="6"/>
        <v>0</v>
      </c>
    </row>
    <row r="57" spans="1:9" ht="31.5" x14ac:dyDescent="0.25">
      <c r="A57" s="51" t="s">
        <v>115</v>
      </c>
      <c r="B57" s="52" t="s">
        <v>229</v>
      </c>
      <c r="C57" s="53">
        <v>168842</v>
      </c>
      <c r="D57" s="53">
        <v>83156</v>
      </c>
      <c r="E57" s="53">
        <v>83156</v>
      </c>
      <c r="F57" s="53">
        <v>83156</v>
      </c>
      <c r="G57" s="54">
        <f t="shared" si="13"/>
        <v>0</v>
      </c>
      <c r="H57" s="46">
        <f t="shared" si="13"/>
        <v>83156</v>
      </c>
      <c r="I57" s="37">
        <f t="shared" si="6"/>
        <v>0</v>
      </c>
    </row>
    <row r="58" spans="1:9" s="15" customFormat="1" ht="15.75" x14ac:dyDescent="0.25">
      <c r="A58" s="51" t="s">
        <v>117</v>
      </c>
      <c r="B58" s="52" t="s">
        <v>230</v>
      </c>
      <c r="C58" s="53"/>
      <c r="D58" s="53"/>
      <c r="E58" s="53"/>
      <c r="F58" s="53"/>
      <c r="G58" s="54">
        <f t="shared" si="13"/>
        <v>0</v>
      </c>
      <c r="H58" s="46">
        <f t="shared" si="13"/>
        <v>0</v>
      </c>
      <c r="I58" s="37">
        <f t="shared" si="6"/>
        <v>0</v>
      </c>
    </row>
    <row r="59" spans="1:9" ht="63" x14ac:dyDescent="0.25">
      <c r="A59" s="51" t="s">
        <v>119</v>
      </c>
      <c r="B59" s="52" t="s">
        <v>231</v>
      </c>
      <c r="C59" s="53">
        <v>58051.8</v>
      </c>
      <c r="D59" s="53">
        <v>17535</v>
      </c>
      <c r="E59" s="53">
        <v>17535</v>
      </c>
      <c r="F59" s="53">
        <v>17535</v>
      </c>
      <c r="G59" s="54">
        <f t="shared" si="13"/>
        <v>0</v>
      </c>
      <c r="H59" s="46">
        <f t="shared" si="13"/>
        <v>17535</v>
      </c>
      <c r="I59" s="37">
        <f t="shared" si="6"/>
        <v>0</v>
      </c>
    </row>
    <row r="60" spans="1:9" ht="15.75" x14ac:dyDescent="0.25">
      <c r="A60" s="57" t="s">
        <v>121</v>
      </c>
      <c r="B60" s="58" t="s">
        <v>232</v>
      </c>
      <c r="C60" s="59">
        <f t="shared" ref="C60:H60" si="14">ROUND(C61+C62+C63+C64+C65+C66+C67,2)</f>
        <v>7200</v>
      </c>
      <c r="D60" s="59">
        <f t="shared" si="14"/>
        <v>1100</v>
      </c>
      <c r="E60" s="59">
        <f t="shared" si="14"/>
        <v>1100</v>
      </c>
      <c r="F60" s="59">
        <f t="shared" si="14"/>
        <v>1100</v>
      </c>
      <c r="G60" s="60">
        <f t="shared" si="14"/>
        <v>0</v>
      </c>
      <c r="H60" s="61">
        <f t="shared" si="14"/>
        <v>1100</v>
      </c>
      <c r="I60" s="37">
        <f t="shared" si="6"/>
        <v>0</v>
      </c>
    </row>
    <row r="61" spans="1:9" ht="15.75" x14ac:dyDescent="0.25">
      <c r="A61" s="1" t="s">
        <v>123</v>
      </c>
      <c r="B61" s="52" t="s">
        <v>124</v>
      </c>
      <c r="C61" s="53"/>
      <c r="D61" s="53"/>
      <c r="E61" s="53"/>
      <c r="F61" s="53"/>
      <c r="G61" s="68">
        <f t="shared" ref="G61:H72" si="15">ROUND(E61-F61,2)</f>
        <v>0</v>
      </c>
      <c r="H61" s="46">
        <f t="shared" si="15"/>
        <v>0</v>
      </c>
      <c r="I61" s="37">
        <f t="shared" si="6"/>
        <v>0</v>
      </c>
    </row>
    <row r="62" spans="1:9" ht="31.5" x14ac:dyDescent="0.25">
      <c r="A62" s="51" t="s">
        <v>233</v>
      </c>
      <c r="B62" s="52" t="s">
        <v>126</v>
      </c>
      <c r="C62" s="53"/>
      <c r="D62" s="53"/>
      <c r="E62" s="53"/>
      <c r="F62" s="53"/>
      <c r="G62" s="68">
        <f t="shared" si="15"/>
        <v>0</v>
      </c>
      <c r="H62" s="46">
        <f t="shared" si="15"/>
        <v>0</v>
      </c>
      <c r="I62" s="37">
        <f t="shared" si="6"/>
        <v>0</v>
      </c>
    </row>
    <row r="63" spans="1:9" ht="31.5" x14ac:dyDescent="0.25">
      <c r="A63" s="51" t="s">
        <v>234</v>
      </c>
      <c r="B63" s="52" t="s">
        <v>235</v>
      </c>
      <c r="C63" s="53"/>
      <c r="D63" s="53"/>
      <c r="E63" s="53"/>
      <c r="F63" s="53"/>
      <c r="G63" s="68">
        <f t="shared" si="15"/>
        <v>0</v>
      </c>
      <c r="H63" s="46">
        <f t="shared" si="15"/>
        <v>0</v>
      </c>
      <c r="I63" s="37">
        <f t="shared" si="6"/>
        <v>0</v>
      </c>
    </row>
    <row r="64" spans="1:9" ht="31.5" x14ac:dyDescent="0.25">
      <c r="A64" s="51" t="s">
        <v>236</v>
      </c>
      <c r="B64" s="52" t="s">
        <v>237</v>
      </c>
      <c r="C64" s="53"/>
      <c r="D64" s="53"/>
      <c r="E64" s="53"/>
      <c r="F64" s="53"/>
      <c r="G64" s="68">
        <f t="shared" si="15"/>
        <v>0</v>
      </c>
      <c r="H64" s="46">
        <f t="shared" si="15"/>
        <v>0</v>
      </c>
      <c r="I64" s="37">
        <f t="shared" si="6"/>
        <v>0</v>
      </c>
    </row>
    <row r="65" spans="1:10" ht="15.75" x14ac:dyDescent="0.25">
      <c r="A65" s="51" t="s">
        <v>238</v>
      </c>
      <c r="B65" s="52" t="s">
        <v>239</v>
      </c>
      <c r="C65" s="53"/>
      <c r="D65" s="53"/>
      <c r="E65" s="53"/>
      <c r="F65" s="53"/>
      <c r="G65" s="68">
        <f t="shared" si="15"/>
        <v>0</v>
      </c>
      <c r="H65" s="46">
        <f t="shared" si="15"/>
        <v>0</v>
      </c>
      <c r="I65" s="37">
        <f t="shared" si="6"/>
        <v>0</v>
      </c>
    </row>
    <row r="66" spans="1:10" s="15" customFormat="1" ht="15.75" x14ac:dyDescent="0.25">
      <c r="A66" s="51" t="s">
        <v>240</v>
      </c>
      <c r="B66" s="52" t="s">
        <v>241</v>
      </c>
      <c r="C66" s="53">
        <v>7200</v>
      </c>
      <c r="D66" s="53">
        <v>1100</v>
      </c>
      <c r="E66" s="53">
        <v>1100</v>
      </c>
      <c r="F66" s="53">
        <v>1100</v>
      </c>
      <c r="G66" s="68">
        <f t="shared" si="15"/>
        <v>0</v>
      </c>
      <c r="H66" s="46">
        <f t="shared" si="15"/>
        <v>1100</v>
      </c>
      <c r="I66" s="37"/>
    </row>
    <row r="67" spans="1:10" s="27" customFormat="1" ht="15.75" x14ac:dyDescent="0.25">
      <c r="A67" s="76" t="s">
        <v>242</v>
      </c>
      <c r="B67" s="52" t="s">
        <v>243</v>
      </c>
      <c r="C67" s="53"/>
      <c r="D67" s="53"/>
      <c r="E67" s="53"/>
      <c r="F67" s="53"/>
      <c r="G67" s="68">
        <f t="shared" si="15"/>
        <v>0</v>
      </c>
      <c r="H67" s="46">
        <f t="shared" si="15"/>
        <v>0</v>
      </c>
      <c r="I67" s="37"/>
    </row>
    <row r="68" spans="1:10" ht="31.5" x14ac:dyDescent="0.25">
      <c r="A68" s="62" t="s">
        <v>244</v>
      </c>
      <c r="B68" s="70" t="s">
        <v>245</v>
      </c>
      <c r="C68" s="77"/>
      <c r="D68" s="77"/>
      <c r="E68" s="77"/>
      <c r="F68" s="77"/>
      <c r="G68" s="78">
        <f t="shared" si="15"/>
        <v>0</v>
      </c>
      <c r="H68" s="79">
        <f t="shared" si="15"/>
        <v>0</v>
      </c>
      <c r="I68" s="37"/>
    </row>
    <row r="69" spans="1:10" ht="31.5" x14ac:dyDescent="0.25">
      <c r="A69" s="62" t="s">
        <v>127</v>
      </c>
      <c r="B69" s="70" t="s">
        <v>128</v>
      </c>
      <c r="C69" s="77"/>
      <c r="D69" s="77"/>
      <c r="E69" s="77"/>
      <c r="F69" s="77"/>
      <c r="G69" s="78">
        <f t="shared" si="15"/>
        <v>0</v>
      </c>
      <c r="H69" s="79">
        <f t="shared" si="15"/>
        <v>0</v>
      </c>
      <c r="I69" s="37">
        <f t="shared" ref="I69:I75" si="16">D69-F69</f>
        <v>0</v>
      </c>
    </row>
    <row r="70" spans="1:10" ht="15.75" x14ac:dyDescent="0.25">
      <c r="A70" s="80" t="s">
        <v>246</v>
      </c>
      <c r="B70" s="63">
        <v>227</v>
      </c>
      <c r="C70" s="81"/>
      <c r="D70" s="81"/>
      <c r="E70" s="81"/>
      <c r="F70" s="81"/>
      <c r="G70" s="82">
        <f t="shared" si="15"/>
        <v>0</v>
      </c>
      <c r="H70" s="79">
        <f t="shared" si="15"/>
        <v>0</v>
      </c>
      <c r="I70" s="37">
        <f t="shared" si="16"/>
        <v>0</v>
      </c>
    </row>
    <row r="71" spans="1:10" s="15" customFormat="1" ht="31.5" x14ac:dyDescent="0.25">
      <c r="A71" s="83" t="s">
        <v>247</v>
      </c>
      <c r="B71" s="84">
        <v>228</v>
      </c>
      <c r="C71" s="85"/>
      <c r="D71" s="85"/>
      <c r="E71" s="85"/>
      <c r="F71" s="85"/>
      <c r="G71" s="86">
        <f t="shared" si="15"/>
        <v>0</v>
      </c>
      <c r="H71" s="79">
        <f t="shared" si="15"/>
        <v>0</v>
      </c>
      <c r="I71" s="37">
        <f t="shared" si="16"/>
        <v>0</v>
      </c>
    </row>
    <row r="72" spans="1:10" s="15" customFormat="1" ht="63" x14ac:dyDescent="0.25">
      <c r="A72" s="83" t="s">
        <v>248</v>
      </c>
      <c r="B72" s="84">
        <v>229</v>
      </c>
      <c r="C72" s="85"/>
      <c r="D72" s="85"/>
      <c r="E72" s="85"/>
      <c r="F72" s="85"/>
      <c r="G72" s="86">
        <f t="shared" si="15"/>
        <v>0</v>
      </c>
      <c r="H72" s="79">
        <f t="shared" si="15"/>
        <v>0</v>
      </c>
      <c r="I72" s="37">
        <f t="shared" si="16"/>
        <v>0</v>
      </c>
    </row>
    <row r="73" spans="1:10" ht="15.75" x14ac:dyDescent="0.25">
      <c r="A73" s="87" t="s">
        <v>135</v>
      </c>
      <c r="B73" s="88">
        <v>260</v>
      </c>
      <c r="C73" s="89">
        <f>ROUND(C74+C75+C76,2)</f>
        <v>19650</v>
      </c>
      <c r="D73" s="89">
        <f>ROUND(D74+D75+D76,2)</f>
        <v>10032.19</v>
      </c>
      <c r="E73" s="89">
        <f>ROUND(E74+E75+E76,2)</f>
        <v>10032.19</v>
      </c>
      <c r="F73" s="89">
        <f>ROUND(F74+F75+F76,2)</f>
        <v>9982.19</v>
      </c>
      <c r="G73" s="89">
        <f>ROUND(G74+G75+G76,2)</f>
        <v>50</v>
      </c>
      <c r="H73" s="89">
        <f>ROUND(H74+H75+H76+H77,2)</f>
        <v>0</v>
      </c>
      <c r="I73" s="37">
        <f t="shared" si="16"/>
        <v>50</v>
      </c>
    </row>
    <row r="74" spans="1:10" s="15" customFormat="1" ht="31.5" x14ac:dyDescent="0.25">
      <c r="A74" s="90" t="s">
        <v>137</v>
      </c>
      <c r="B74" s="91">
        <v>262</v>
      </c>
      <c r="C74" s="92"/>
      <c r="D74" s="92"/>
      <c r="E74" s="92"/>
      <c r="F74" s="92"/>
      <c r="G74" s="60">
        <f>ROUND(E74-F74,2)</f>
        <v>0</v>
      </c>
      <c r="H74" s="46">
        <f>ROUND(F74-G74,2)</f>
        <v>0</v>
      </c>
      <c r="I74" s="37">
        <f t="shared" si="16"/>
        <v>0</v>
      </c>
    </row>
    <row r="75" spans="1:10" s="15" customFormat="1" ht="63" x14ac:dyDescent="0.25">
      <c r="A75" s="90" t="s">
        <v>249</v>
      </c>
      <c r="B75" s="91">
        <v>264</v>
      </c>
      <c r="C75" s="93"/>
      <c r="D75" s="93"/>
      <c r="E75" s="93"/>
      <c r="F75" s="93"/>
      <c r="G75" s="94">
        <f>ROUND(E75-F75,2)</f>
        <v>0</v>
      </c>
      <c r="H75" s="46">
        <f>ROUND(F75-G75,2)</f>
        <v>0</v>
      </c>
      <c r="I75" s="37">
        <f t="shared" si="16"/>
        <v>0</v>
      </c>
    </row>
    <row r="76" spans="1:10" ht="31.5" x14ac:dyDescent="0.25">
      <c r="A76" s="95" t="s">
        <v>250</v>
      </c>
      <c r="B76" s="96">
        <v>266</v>
      </c>
      <c r="C76" s="50">
        <f>ROUND(C77+C78+C79+C80,2)</f>
        <v>19650</v>
      </c>
      <c r="D76" s="50">
        <f>ROUND(D77+D78+D79+D80,2)</f>
        <v>10032.19</v>
      </c>
      <c r="E76" s="50">
        <f>ROUND(E77+E78+E79+E80,2)</f>
        <v>10032.19</v>
      </c>
      <c r="F76" s="50">
        <f>ROUND(F77+F78+F79+F80,2)</f>
        <v>9982.19</v>
      </c>
      <c r="G76" s="71">
        <f>ROUND(E76-F76,2)</f>
        <v>50</v>
      </c>
      <c r="H76" s="46">
        <f>ROUND(F79-G79,2)</f>
        <v>0</v>
      </c>
      <c r="I76" s="37">
        <f>D79-F79</f>
        <v>0</v>
      </c>
    </row>
    <row r="77" spans="1:10" ht="15.75" x14ac:dyDescent="0.25">
      <c r="A77" s="90" t="s">
        <v>251</v>
      </c>
      <c r="B77" s="91" t="s">
        <v>252</v>
      </c>
      <c r="C77" s="93">
        <v>650</v>
      </c>
      <c r="D77" s="93">
        <v>250</v>
      </c>
      <c r="E77" s="93">
        <v>250</v>
      </c>
      <c r="F77" s="93">
        <v>200</v>
      </c>
      <c r="G77" s="71">
        <f>ROUND(E77-F77,2)</f>
        <v>50</v>
      </c>
      <c r="H77" s="46">
        <f>ROUND(F80-G80,2)</f>
        <v>0</v>
      </c>
      <c r="I77" s="37"/>
      <c r="J77" s="97">
        <f>ROUND(F80+F79,2)</f>
        <v>0</v>
      </c>
    </row>
    <row r="78" spans="1:10" s="15" customFormat="1" ht="31.5" x14ac:dyDescent="0.25">
      <c r="A78" s="90" t="s">
        <v>253</v>
      </c>
      <c r="B78" s="91" t="s">
        <v>254</v>
      </c>
      <c r="C78" s="93">
        <v>19000</v>
      </c>
      <c r="D78" s="93">
        <v>9782.19</v>
      </c>
      <c r="E78" s="93">
        <v>9782.19</v>
      </c>
      <c r="F78" s="93">
        <v>9782.19</v>
      </c>
      <c r="G78" s="71">
        <f>ROUND(E78-F78,2)</f>
        <v>0</v>
      </c>
      <c r="H78" s="50">
        <f>ROUND(H79+H80+H81+H82+H83+H84+H85+H86,2)</f>
        <v>288655.23</v>
      </c>
      <c r="I78" s="37">
        <f t="shared" ref="I78:I87" si="17">D81-F81</f>
        <v>0</v>
      </c>
    </row>
    <row r="79" spans="1:10" ht="47.25" x14ac:dyDescent="0.25">
      <c r="A79" s="90" t="s">
        <v>255</v>
      </c>
      <c r="B79" s="91" t="s">
        <v>256</v>
      </c>
      <c r="C79" s="98"/>
      <c r="D79" s="98"/>
      <c r="E79" s="98"/>
      <c r="F79" s="98"/>
      <c r="G79" s="71">
        <f>ROUND(E79-F79,2)</f>
        <v>0</v>
      </c>
      <c r="H79" s="46">
        <f t="shared" ref="H79:H86" si="18">ROUND(F82-G82,2)</f>
        <v>288655.23</v>
      </c>
      <c r="I79" s="37">
        <f t="shared" si="17"/>
        <v>0</v>
      </c>
    </row>
    <row r="80" spans="1:10" ht="47.25" x14ac:dyDescent="0.25">
      <c r="A80" s="90" t="s">
        <v>257</v>
      </c>
      <c r="B80" s="91" t="s">
        <v>258</v>
      </c>
      <c r="C80" s="93"/>
      <c r="D80" s="93"/>
      <c r="E80" s="93"/>
      <c r="F80" s="93"/>
      <c r="G80" s="68">
        <f>ROUND(E80-F80,2)</f>
        <v>0</v>
      </c>
      <c r="H80" s="46">
        <f t="shared" si="18"/>
        <v>0</v>
      </c>
      <c r="I80" s="37">
        <f t="shared" si="17"/>
        <v>0</v>
      </c>
    </row>
    <row r="81" spans="1:9" ht="15.75" x14ac:dyDescent="0.25">
      <c r="A81" s="99" t="s">
        <v>143</v>
      </c>
      <c r="B81" s="100">
        <v>290</v>
      </c>
      <c r="C81" s="50">
        <f>ROUND(C82+C83+C84+C85+C86+C87+C88+C89,2)</f>
        <v>579475</v>
      </c>
      <c r="D81" s="50">
        <f>ROUND(D82+D83+D84+D85+D86+D87+D88+D89,2)</f>
        <v>288655.23</v>
      </c>
      <c r="E81" s="50">
        <f>ROUND(E82+E83+E84+E85+E86+E87+E88+E89,2)</f>
        <v>288655.23</v>
      </c>
      <c r="F81" s="50">
        <f>ROUND(F82+F83+F84+F85+F86+F87+F88+F89,2)</f>
        <v>288655.23</v>
      </c>
      <c r="G81" s="56">
        <f>ROUND(G82+G83+G84+G85+G86+G87+G88+G89,2)</f>
        <v>0</v>
      </c>
      <c r="H81" s="46">
        <f t="shared" si="18"/>
        <v>0</v>
      </c>
      <c r="I81" s="37">
        <f t="shared" si="17"/>
        <v>0</v>
      </c>
    </row>
    <row r="82" spans="1:9" ht="15.75" x14ac:dyDescent="0.25">
      <c r="A82" s="51" t="s">
        <v>259</v>
      </c>
      <c r="B82" s="52">
        <v>291</v>
      </c>
      <c r="C82" s="44">
        <v>579475</v>
      </c>
      <c r="D82" s="44">
        <v>288655.23</v>
      </c>
      <c r="E82" s="44">
        <v>288655.23</v>
      </c>
      <c r="F82" s="44">
        <v>288655.23</v>
      </c>
      <c r="G82" s="71">
        <f t="shared" ref="G82:G89" si="19">ROUND(E82-F82,2)</f>
        <v>0</v>
      </c>
      <c r="H82" s="46">
        <f t="shared" si="18"/>
        <v>0</v>
      </c>
      <c r="I82" s="37">
        <f t="shared" si="17"/>
        <v>0</v>
      </c>
    </row>
    <row r="83" spans="1:9" s="15" customFormat="1" ht="63" x14ac:dyDescent="0.25">
      <c r="A83" s="101" t="s">
        <v>260</v>
      </c>
      <c r="B83" s="52">
        <v>292</v>
      </c>
      <c r="C83" s="53"/>
      <c r="D83" s="53"/>
      <c r="E83" s="53"/>
      <c r="F83" s="53"/>
      <c r="G83" s="68">
        <f t="shared" si="19"/>
        <v>0</v>
      </c>
      <c r="H83" s="46">
        <f t="shared" si="18"/>
        <v>0</v>
      </c>
      <c r="I83" s="37">
        <f t="shared" si="17"/>
        <v>0</v>
      </c>
    </row>
    <row r="84" spans="1:9" s="15" customFormat="1" ht="63" x14ac:dyDescent="0.25">
      <c r="A84" s="51" t="s">
        <v>261</v>
      </c>
      <c r="B84" s="52">
        <v>293</v>
      </c>
      <c r="C84" s="53"/>
      <c r="D84" s="53"/>
      <c r="E84" s="53"/>
      <c r="F84" s="53"/>
      <c r="G84" s="68">
        <f t="shared" si="19"/>
        <v>0</v>
      </c>
      <c r="H84" s="46">
        <f t="shared" si="18"/>
        <v>0</v>
      </c>
      <c r="I84" s="37">
        <f t="shared" si="17"/>
        <v>0</v>
      </c>
    </row>
    <row r="85" spans="1:9" ht="15.75" x14ac:dyDescent="0.25">
      <c r="A85" s="51" t="s">
        <v>149</v>
      </c>
      <c r="B85" s="52">
        <v>295</v>
      </c>
      <c r="C85" s="53"/>
      <c r="D85" s="53"/>
      <c r="E85" s="53"/>
      <c r="F85" s="53"/>
      <c r="G85" s="68">
        <f t="shared" si="19"/>
        <v>0</v>
      </c>
      <c r="H85" s="46">
        <f t="shared" si="18"/>
        <v>0</v>
      </c>
      <c r="I85" s="37">
        <f t="shared" si="17"/>
        <v>0</v>
      </c>
    </row>
    <row r="86" spans="1:9" s="15" customFormat="1" ht="15.75" x14ac:dyDescent="0.25">
      <c r="A86" s="51" t="s">
        <v>151</v>
      </c>
      <c r="B86" s="52">
        <v>296</v>
      </c>
      <c r="C86" s="53"/>
      <c r="D86" s="53"/>
      <c r="E86" s="53"/>
      <c r="F86" s="53"/>
      <c r="G86" s="68">
        <f t="shared" si="19"/>
        <v>0</v>
      </c>
      <c r="H86" s="46">
        <f t="shared" si="18"/>
        <v>0</v>
      </c>
      <c r="I86" s="37">
        <f t="shared" si="17"/>
        <v>0</v>
      </c>
    </row>
    <row r="87" spans="1:9" s="15" customFormat="1" ht="31.5" x14ac:dyDescent="0.25">
      <c r="A87" s="51" t="s">
        <v>262</v>
      </c>
      <c r="B87" s="52">
        <v>297</v>
      </c>
      <c r="C87" s="53"/>
      <c r="D87" s="53"/>
      <c r="E87" s="53"/>
      <c r="F87" s="53"/>
      <c r="G87" s="68">
        <f t="shared" si="19"/>
        <v>0</v>
      </c>
      <c r="H87" s="50">
        <f>ROUND(H88+H91,2)</f>
        <v>78151.09</v>
      </c>
      <c r="I87" s="37">
        <f t="shared" si="17"/>
        <v>2.25</v>
      </c>
    </row>
    <row r="88" spans="1:9" ht="31.5" x14ac:dyDescent="0.25">
      <c r="A88" s="51" t="s">
        <v>263</v>
      </c>
      <c r="B88" s="52">
        <v>298</v>
      </c>
      <c r="C88" s="53"/>
      <c r="D88" s="53"/>
      <c r="E88" s="53"/>
      <c r="F88" s="53"/>
      <c r="G88" s="68">
        <f t="shared" si="19"/>
        <v>0</v>
      </c>
      <c r="H88" s="50">
        <f>ROUND(H89+H90,2)</f>
        <v>0</v>
      </c>
      <c r="I88" s="37">
        <f>SUM(I89:I89)</f>
        <v>0</v>
      </c>
    </row>
    <row r="89" spans="1:9" ht="31.5" x14ac:dyDescent="0.25">
      <c r="A89" s="51" t="s">
        <v>264</v>
      </c>
      <c r="B89" s="52">
        <v>299</v>
      </c>
      <c r="C89" s="53"/>
      <c r="D89" s="53"/>
      <c r="E89" s="53"/>
      <c r="F89" s="53"/>
      <c r="G89" s="68">
        <f t="shared" si="19"/>
        <v>0</v>
      </c>
      <c r="H89" s="46">
        <f>ROUND(F92-G92,2)</f>
        <v>0</v>
      </c>
      <c r="I89" s="37">
        <f>D92-F92</f>
        <v>0</v>
      </c>
    </row>
    <row r="90" spans="1:9" ht="15.75" x14ac:dyDescent="0.25">
      <c r="A90" s="55" t="s">
        <v>153</v>
      </c>
      <c r="B90" s="48">
        <v>300</v>
      </c>
      <c r="C90" s="49">
        <f>ROUND(C91+C94,2)</f>
        <v>141013</v>
      </c>
      <c r="D90" s="49">
        <f>ROUND(D91+D94,2)</f>
        <v>78155.59</v>
      </c>
      <c r="E90" s="49">
        <f>ROUND(E91+E94,2)</f>
        <v>78155.59</v>
      </c>
      <c r="F90" s="49">
        <f>ROUND(F91+F94,2)</f>
        <v>78153.34</v>
      </c>
      <c r="G90" s="56">
        <f>ROUND(G91+G94,2)</f>
        <v>2.25</v>
      </c>
      <c r="H90" s="46">
        <f>ROUND(F93-G93,2)</f>
        <v>0</v>
      </c>
      <c r="I90" s="37">
        <f>D93-F93</f>
        <v>0</v>
      </c>
    </row>
    <row r="91" spans="1:9" ht="31.5" x14ac:dyDescent="0.25">
      <c r="A91" s="66" t="s">
        <v>155</v>
      </c>
      <c r="B91" s="67">
        <v>310</v>
      </c>
      <c r="C91" s="49">
        <f>ROUND(C92+C93,2)</f>
        <v>0</v>
      </c>
      <c r="D91" s="49">
        <f>ROUND(D92+D93,2)</f>
        <v>0</v>
      </c>
      <c r="E91" s="49">
        <f>ROUND(E92+E93,2)</f>
        <v>0</v>
      </c>
      <c r="F91" s="49">
        <f>ROUND(F92+F93,2)</f>
        <v>0</v>
      </c>
      <c r="G91" s="56">
        <f>ROUND(G92+G93,2)</f>
        <v>0</v>
      </c>
      <c r="H91" s="50">
        <f>ROUND(H92+H93+H94+H95+H96+H97+H101+H100,2)</f>
        <v>78151.09</v>
      </c>
      <c r="I91" s="37">
        <f>D94-F94</f>
        <v>2.25</v>
      </c>
    </row>
    <row r="92" spans="1:9" ht="31.5" x14ac:dyDescent="0.25">
      <c r="A92" s="51" t="s">
        <v>157</v>
      </c>
      <c r="B92" s="52" t="s">
        <v>265</v>
      </c>
      <c r="C92" s="53"/>
      <c r="D92" s="53"/>
      <c r="E92" s="53"/>
      <c r="F92" s="53"/>
      <c r="G92" s="54">
        <f>ROUND(E92-F92,2)</f>
        <v>0</v>
      </c>
      <c r="H92" s="46">
        <f>ROUND(F95-G95,2)</f>
        <v>0</v>
      </c>
      <c r="I92" s="37"/>
    </row>
    <row r="93" spans="1:9" ht="15.75" x14ac:dyDescent="0.25">
      <c r="A93" s="51" t="s">
        <v>266</v>
      </c>
      <c r="B93" s="52" t="s">
        <v>267</v>
      </c>
      <c r="C93" s="53"/>
      <c r="D93" s="53"/>
      <c r="E93" s="53"/>
      <c r="F93" s="53"/>
      <c r="G93" s="54">
        <f>ROUND(E93-F93,2)</f>
        <v>0</v>
      </c>
      <c r="H93" s="46">
        <f>ROUND(F96-G96,2)</f>
        <v>16626.59</v>
      </c>
      <c r="I93" s="37">
        <f>D96-F96</f>
        <v>0</v>
      </c>
    </row>
    <row r="94" spans="1:9" ht="31.5" x14ac:dyDescent="0.25">
      <c r="A94" s="66" t="s">
        <v>159</v>
      </c>
      <c r="B94" s="67">
        <v>340</v>
      </c>
      <c r="C94" s="49">
        <f>ROUND(C95+C96+C99+C100+C101+C102+C106+C105,2)</f>
        <v>141013</v>
      </c>
      <c r="D94" s="49">
        <f>ROUND(D95+D96+D99+D100+D101+D102+D106+D105,2)</f>
        <v>78155.59</v>
      </c>
      <c r="E94" s="49">
        <f>ROUND(E95+E96+E99+E100+E101+E102+E106+E105,2)</f>
        <v>78155.59</v>
      </c>
      <c r="F94" s="49">
        <f>ROUND(F95+F96+F99+F100+F101+F102+F106+F105,2)</f>
        <v>78153.34</v>
      </c>
      <c r="G94" s="56">
        <f>ROUND(G95+G96+G99+G100+G101+G102+G106+G105,2)</f>
        <v>2.25</v>
      </c>
      <c r="H94" s="46">
        <f>ROUND(F99-G99,2)</f>
        <v>0</v>
      </c>
      <c r="I94" s="37">
        <f>D99-F99</f>
        <v>0</v>
      </c>
    </row>
    <row r="95" spans="1:9" ht="47.25" x14ac:dyDescent="0.25">
      <c r="A95" s="51" t="s">
        <v>268</v>
      </c>
      <c r="B95" s="52">
        <v>341</v>
      </c>
      <c r="C95" s="102"/>
      <c r="D95" s="102"/>
      <c r="E95" s="102"/>
      <c r="F95" s="102"/>
      <c r="G95" s="60">
        <f t="shared" ref="G95:G101" si="20">ROUND(E95-F95,2)</f>
        <v>0</v>
      </c>
      <c r="H95" s="46">
        <f>ROUND(F100-G100,2)</f>
        <v>0</v>
      </c>
      <c r="I95" s="37">
        <f>D100-F100</f>
        <v>0</v>
      </c>
    </row>
    <row r="96" spans="1:9" ht="15.75" x14ac:dyDescent="0.25">
      <c r="A96" s="122" t="s">
        <v>164</v>
      </c>
      <c r="B96" s="123">
        <v>342</v>
      </c>
      <c r="C96" s="124">
        <f>SUM(C97+C98)</f>
        <v>56839</v>
      </c>
      <c r="D96" s="124">
        <f>SUM(D97+D98)</f>
        <v>16626.59</v>
      </c>
      <c r="E96" s="124">
        <f>SUM(E97+E98)</f>
        <v>16626.59</v>
      </c>
      <c r="F96" s="124">
        <f>SUM(F97+F98)</f>
        <v>16626.59</v>
      </c>
      <c r="G96" s="125">
        <f t="shared" si="20"/>
        <v>0</v>
      </c>
      <c r="H96" s="46">
        <f>ROUND(F101-G101,2)</f>
        <v>0</v>
      </c>
      <c r="I96" s="37">
        <f>D101-F101</f>
        <v>0</v>
      </c>
    </row>
    <row r="97" spans="1:9" ht="15.75" x14ac:dyDescent="0.25">
      <c r="A97" s="51" t="s">
        <v>285</v>
      </c>
      <c r="B97" s="52" t="s">
        <v>286</v>
      </c>
      <c r="C97" s="126">
        <v>17139</v>
      </c>
      <c r="D97" s="126">
        <v>11747.2</v>
      </c>
      <c r="E97" s="126">
        <v>11747.2</v>
      </c>
      <c r="F97" s="126">
        <v>11747.2</v>
      </c>
      <c r="G97" s="94">
        <f t="shared" si="20"/>
        <v>0</v>
      </c>
      <c r="H97" s="103">
        <f>ROUND(H98+H99,2)</f>
        <v>61524.5</v>
      </c>
      <c r="I97" s="37">
        <f>D102-F102</f>
        <v>2.25</v>
      </c>
    </row>
    <row r="98" spans="1:9" ht="15.75" x14ac:dyDescent="0.25">
      <c r="A98" s="51" t="s">
        <v>287</v>
      </c>
      <c r="B98" s="52" t="s">
        <v>288</v>
      </c>
      <c r="C98" s="126">
        <v>39700</v>
      </c>
      <c r="D98" s="126">
        <v>4879.3900000000003</v>
      </c>
      <c r="E98" s="126">
        <v>4879.3900000000003</v>
      </c>
      <c r="F98" s="126">
        <v>4879.3900000000003</v>
      </c>
      <c r="G98" s="94">
        <f t="shared" si="20"/>
        <v>0</v>
      </c>
      <c r="H98" s="46">
        <f>ROUND(F103-G103,2)</f>
        <v>0</v>
      </c>
      <c r="I98" s="37"/>
    </row>
    <row r="99" spans="1:9" ht="15.75" x14ac:dyDescent="0.25">
      <c r="A99" s="51" t="s">
        <v>166</v>
      </c>
      <c r="B99" s="52">
        <v>343</v>
      </c>
      <c r="C99" s="53"/>
      <c r="D99" s="53"/>
      <c r="E99" s="53"/>
      <c r="F99" s="53"/>
      <c r="G99" s="94">
        <f t="shared" si="20"/>
        <v>0</v>
      </c>
      <c r="H99" s="46">
        <f>ROUND(F104-G104,2)</f>
        <v>61524.5</v>
      </c>
      <c r="I99" s="37">
        <f>D104-F104</f>
        <v>2.25</v>
      </c>
    </row>
    <row r="100" spans="1:9" ht="15.75" x14ac:dyDescent="0.25">
      <c r="A100" s="51" t="s">
        <v>168</v>
      </c>
      <c r="B100" s="52">
        <v>344</v>
      </c>
      <c r="C100" s="53"/>
      <c r="D100" s="53"/>
      <c r="E100" s="53"/>
      <c r="F100" s="53"/>
      <c r="G100" s="94">
        <f t="shared" si="20"/>
        <v>0</v>
      </c>
      <c r="H100" s="46">
        <f>ROUND(F105-G105,2)</f>
        <v>0</v>
      </c>
      <c r="I100" s="37"/>
    </row>
    <row r="101" spans="1:9" ht="15.75" x14ac:dyDescent="0.25">
      <c r="A101" s="51" t="s">
        <v>170</v>
      </c>
      <c r="B101" s="52">
        <v>345</v>
      </c>
      <c r="C101" s="53"/>
      <c r="D101" s="53"/>
      <c r="E101" s="53"/>
      <c r="F101" s="53"/>
      <c r="G101" s="94">
        <f t="shared" si="20"/>
        <v>0</v>
      </c>
      <c r="H101" s="46">
        <f>ROUND(F106-G106,2)</f>
        <v>0</v>
      </c>
      <c r="I101" s="37">
        <f>D106-F106</f>
        <v>0</v>
      </c>
    </row>
    <row r="102" spans="1:9" ht="15.75" x14ac:dyDescent="0.25">
      <c r="A102" s="104" t="s">
        <v>172</v>
      </c>
      <c r="B102" s="105">
        <v>346</v>
      </c>
      <c r="C102" s="103">
        <f>ROUND(C103+C104,2)</f>
        <v>84174</v>
      </c>
      <c r="D102" s="103">
        <f>ROUND(D103+D104,2)</f>
        <v>61529</v>
      </c>
      <c r="E102" s="103">
        <f>ROUND(E103+E104,2)</f>
        <v>61529</v>
      </c>
      <c r="F102" s="103">
        <f>ROUND(F103+F104,2)</f>
        <v>61526.75</v>
      </c>
      <c r="G102" s="71">
        <f>ROUND(G103+G104,2)</f>
        <v>2.25</v>
      </c>
    </row>
    <row r="103" spans="1:9" ht="31.5" x14ac:dyDescent="0.25">
      <c r="A103" s="51" t="s">
        <v>269</v>
      </c>
      <c r="B103" s="52" t="s">
        <v>270</v>
      </c>
      <c r="C103" s="44"/>
      <c r="D103" s="44"/>
      <c r="E103" s="44"/>
      <c r="F103" s="44"/>
      <c r="G103" s="71">
        <f>ROUND(E103-F103,2)</f>
        <v>0</v>
      </c>
    </row>
    <row r="104" spans="1:9" ht="31.5" x14ac:dyDescent="0.25">
      <c r="A104" s="51" t="s">
        <v>271</v>
      </c>
      <c r="B104" s="52" t="s">
        <v>272</v>
      </c>
      <c r="C104" s="44">
        <v>84174</v>
      </c>
      <c r="D104" s="44">
        <v>61529</v>
      </c>
      <c r="E104" s="44">
        <v>61529</v>
      </c>
      <c r="F104" s="44">
        <v>61526.75</v>
      </c>
      <c r="G104" s="71">
        <f>ROUND(E104-F104,2)</f>
        <v>2.25</v>
      </c>
    </row>
    <row r="105" spans="1:9" ht="31.5" x14ac:dyDescent="0.25">
      <c r="A105" s="106" t="s">
        <v>273</v>
      </c>
      <c r="B105" s="107">
        <v>347</v>
      </c>
      <c r="C105" s="108"/>
      <c r="D105" s="108"/>
      <c r="E105" s="108"/>
      <c r="F105" s="108"/>
      <c r="G105" s="109">
        <f>ROUND(E105-F105,2)</f>
        <v>0</v>
      </c>
    </row>
    <row r="106" spans="1:9" ht="48" thickBot="1" x14ac:dyDescent="0.3">
      <c r="A106" s="106" t="s">
        <v>274</v>
      </c>
      <c r="B106" s="107">
        <v>349</v>
      </c>
      <c r="C106" s="108"/>
      <c r="D106" s="108"/>
      <c r="E106" s="108"/>
      <c r="F106" s="108"/>
      <c r="G106" s="109">
        <f>ROUND(E106-F106,2)</f>
        <v>0</v>
      </c>
    </row>
    <row r="107" spans="1:9" ht="15.75" thickBot="1" x14ac:dyDescent="0.3">
      <c r="A107" s="127"/>
      <c r="B107" s="128"/>
      <c r="C107" s="129"/>
      <c r="D107" s="129"/>
      <c r="E107" s="129"/>
      <c r="F107" s="129"/>
      <c r="G107" s="130"/>
    </row>
    <row r="113" spans="1:7" ht="47.25" x14ac:dyDescent="0.25">
      <c r="A113" s="114" t="s">
        <v>275</v>
      </c>
      <c r="B113" s="115"/>
      <c r="C113" s="116" t="s">
        <v>276</v>
      </c>
      <c r="D113" s="116"/>
      <c r="E113" s="117"/>
      <c r="F113" s="118"/>
    </row>
    <row r="114" spans="1:7" ht="45" x14ac:dyDescent="0.25">
      <c r="A114" s="119" t="s">
        <v>277</v>
      </c>
      <c r="B114" s="115"/>
      <c r="D114" s="119" t="s">
        <v>277</v>
      </c>
      <c r="E114" s="119"/>
    </row>
    <row r="115" spans="1:7" x14ac:dyDescent="0.25">
      <c r="A115" s="119"/>
      <c r="B115" s="115"/>
      <c r="C115" s="115"/>
      <c r="F115" s="119"/>
      <c r="G115" s="119"/>
    </row>
    <row r="116" spans="1:7" x14ac:dyDescent="0.25">
      <c r="A116" t="s">
        <v>278</v>
      </c>
      <c r="B116" s="115"/>
      <c r="C116" s="115"/>
      <c r="F116" s="120"/>
    </row>
  </sheetData>
  <mergeCells count="3">
    <mergeCell ref="A7:G7"/>
    <mergeCell ref="C10:D10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2019-10-31T06:19:13Z</dcterms:modified>
</cp:coreProperties>
</file>