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4525"/>
</workbook>
</file>

<file path=xl/calcChain.xml><?xml version="1.0" encoding="utf-8"?>
<calcChain xmlns="http://schemas.openxmlformats.org/spreadsheetml/2006/main">
  <c r="G106" i="6" l="1"/>
  <c r="G105" i="6"/>
  <c r="G104" i="6"/>
  <c r="H99" i="6" s="1"/>
  <c r="G103" i="6"/>
  <c r="G102" i="6"/>
  <c r="F102" i="6"/>
  <c r="E102" i="6"/>
  <c r="D102" i="6"/>
  <c r="C102" i="6"/>
  <c r="I101" i="6"/>
  <c r="H101" i="6"/>
  <c r="G101" i="6"/>
  <c r="H100" i="6"/>
  <c r="G100" i="6"/>
  <c r="I99" i="6"/>
  <c r="G99" i="6"/>
  <c r="H94" i="6" s="1"/>
  <c r="H98" i="6"/>
  <c r="G98" i="6"/>
  <c r="I97" i="6"/>
  <c r="G97" i="6"/>
  <c r="I96" i="6"/>
  <c r="H96" i="6"/>
  <c r="F96" i="6"/>
  <c r="E96" i="6"/>
  <c r="G96" i="6" s="1"/>
  <c r="D96" i="6"/>
  <c r="C96" i="6"/>
  <c r="I95" i="6"/>
  <c r="H95" i="6"/>
  <c r="G95" i="6"/>
  <c r="I94" i="6"/>
  <c r="F94" i="6"/>
  <c r="E94" i="6"/>
  <c r="D94" i="6"/>
  <c r="C94" i="6"/>
  <c r="I93" i="6"/>
  <c r="G93" i="6"/>
  <c r="H90" i="6" s="1"/>
  <c r="H92" i="6"/>
  <c r="G92" i="6"/>
  <c r="G91" i="6" s="1"/>
  <c r="I91" i="6"/>
  <c r="F91" i="6"/>
  <c r="F90" i="6" s="1"/>
  <c r="E91" i="6"/>
  <c r="D91" i="6"/>
  <c r="D90" i="6" s="1"/>
  <c r="I87" i="6" s="1"/>
  <c r="C91" i="6"/>
  <c r="I90" i="6"/>
  <c r="E90" i="6"/>
  <c r="C90" i="6"/>
  <c r="I89" i="6"/>
  <c r="H89" i="6"/>
  <c r="H88" i="6" s="1"/>
  <c r="G89" i="6"/>
  <c r="I88" i="6"/>
  <c r="G88" i="6"/>
  <c r="G87" i="6"/>
  <c r="I86" i="6"/>
  <c r="H86" i="6"/>
  <c r="G86" i="6"/>
  <c r="I85" i="6"/>
  <c r="H85" i="6"/>
  <c r="G85" i="6"/>
  <c r="I84" i="6"/>
  <c r="H84" i="6"/>
  <c r="G84" i="6"/>
  <c r="I83" i="6"/>
  <c r="H83" i="6"/>
  <c r="G83" i="6"/>
  <c r="H80" i="6" s="1"/>
  <c r="I82" i="6"/>
  <c r="H82" i="6"/>
  <c r="G82" i="6"/>
  <c r="I81" i="6"/>
  <c r="H81" i="6"/>
  <c r="F81" i="6"/>
  <c r="E81" i="6"/>
  <c r="D81" i="6"/>
  <c r="C81" i="6"/>
  <c r="I80" i="6"/>
  <c r="G80" i="6"/>
  <c r="H77" i="6" s="1"/>
  <c r="I79" i="6"/>
  <c r="H79" i="6"/>
  <c r="H78" i="6" s="1"/>
  <c r="G79" i="6"/>
  <c r="H76" i="6" s="1"/>
  <c r="I78" i="6"/>
  <c r="G78" i="6"/>
  <c r="G77" i="6"/>
  <c r="I76" i="6"/>
  <c r="F76" i="6"/>
  <c r="F73" i="6" s="1"/>
  <c r="E76" i="6"/>
  <c r="E73" i="6" s="1"/>
  <c r="D76" i="6"/>
  <c r="C76" i="6"/>
  <c r="C73" i="6" s="1"/>
  <c r="I75" i="6"/>
  <c r="G75" i="6"/>
  <c r="H75" i="6" s="1"/>
  <c r="I74" i="6"/>
  <c r="G74" i="6"/>
  <c r="H74" i="6" s="1"/>
  <c r="D73" i="6"/>
  <c r="I72" i="6"/>
  <c r="G72" i="6"/>
  <c r="H72" i="6" s="1"/>
  <c r="I71" i="6"/>
  <c r="H71" i="6"/>
  <c r="G71" i="6"/>
  <c r="I70" i="6"/>
  <c r="G70" i="6"/>
  <c r="H70" i="6" s="1"/>
  <c r="I69" i="6"/>
  <c r="G69" i="6"/>
  <c r="H69" i="6" s="1"/>
  <c r="G68" i="6"/>
  <c r="H68" i="6" s="1"/>
  <c r="G67" i="6"/>
  <c r="H67" i="6" s="1"/>
  <c r="G66" i="6"/>
  <c r="H66" i="6" s="1"/>
  <c r="I65" i="6"/>
  <c r="G65" i="6"/>
  <c r="H65" i="6" s="1"/>
  <c r="I64" i="6"/>
  <c r="H64" i="6"/>
  <c r="G64" i="6"/>
  <c r="I63" i="6"/>
  <c r="G63" i="6"/>
  <c r="H63" i="6" s="1"/>
  <c r="I62" i="6"/>
  <c r="G62" i="6"/>
  <c r="H62" i="6" s="1"/>
  <c r="I61" i="6"/>
  <c r="G61" i="6"/>
  <c r="H61" i="6" s="1"/>
  <c r="F60" i="6"/>
  <c r="E60" i="6"/>
  <c r="D60" i="6"/>
  <c r="I60" i="6" s="1"/>
  <c r="C60" i="6"/>
  <c r="I59" i="6"/>
  <c r="G59" i="6"/>
  <c r="H59" i="6" s="1"/>
  <c r="I58" i="6"/>
  <c r="H58" i="6"/>
  <c r="G58" i="6"/>
  <c r="I57" i="6"/>
  <c r="G57" i="6"/>
  <c r="H57" i="6" s="1"/>
  <c r="I56" i="6"/>
  <c r="G56" i="6"/>
  <c r="H56" i="6" s="1"/>
  <c r="I55" i="6"/>
  <c r="G55" i="6"/>
  <c r="H55" i="6" s="1"/>
  <c r="H54" i="6" s="1"/>
  <c r="F54" i="6"/>
  <c r="F53" i="6" s="1"/>
  <c r="E54" i="6"/>
  <c r="E53" i="6" s="1"/>
  <c r="D54" i="6"/>
  <c r="I54" i="6" s="1"/>
  <c r="C54" i="6"/>
  <c r="C53" i="6"/>
  <c r="I52" i="6"/>
  <c r="H52" i="6"/>
  <c r="G52" i="6"/>
  <c r="I51" i="6"/>
  <c r="G51" i="6"/>
  <c r="H51" i="6" s="1"/>
  <c r="I50" i="6"/>
  <c r="G50" i="6"/>
  <c r="H50" i="6" s="1"/>
  <c r="I49" i="6"/>
  <c r="G49" i="6"/>
  <c r="H49" i="6" s="1"/>
  <c r="I48" i="6"/>
  <c r="H48" i="6"/>
  <c r="G48" i="6"/>
  <c r="I47" i="6"/>
  <c r="G47" i="6"/>
  <c r="H47" i="6" s="1"/>
  <c r="I46" i="6"/>
  <c r="G46" i="6"/>
  <c r="H46" i="6" s="1"/>
  <c r="H45" i="6" s="1"/>
  <c r="G45" i="6"/>
  <c r="F45" i="6"/>
  <c r="E45" i="6"/>
  <c r="D45" i="6"/>
  <c r="I45" i="6" s="1"/>
  <c r="C45" i="6"/>
  <c r="I44" i="6"/>
  <c r="H44" i="6"/>
  <c r="G44" i="6"/>
  <c r="I43" i="6"/>
  <c r="G43" i="6"/>
  <c r="H43" i="6" s="1"/>
  <c r="I42" i="6"/>
  <c r="G42" i="6"/>
  <c r="H42" i="6" s="1"/>
  <c r="I41" i="6"/>
  <c r="G41" i="6"/>
  <c r="H41" i="6" s="1"/>
  <c r="I40" i="6"/>
  <c r="H40" i="6"/>
  <c r="G40" i="6"/>
  <c r="I39" i="6"/>
  <c r="G39" i="6"/>
  <c r="H39" i="6" s="1"/>
  <c r="I38" i="6"/>
  <c r="G38" i="6"/>
  <c r="H38" i="6" s="1"/>
  <c r="H37" i="6" s="1"/>
  <c r="G37" i="6"/>
  <c r="G35" i="6" s="1"/>
  <c r="F37" i="6"/>
  <c r="E37" i="6"/>
  <c r="E35" i="6" s="1"/>
  <c r="D37" i="6"/>
  <c r="I37" i="6" s="1"/>
  <c r="C37" i="6"/>
  <c r="C35" i="6" s="1"/>
  <c r="I36" i="6"/>
  <c r="H36" i="6"/>
  <c r="G36" i="6"/>
  <c r="F35" i="6"/>
  <c r="D35" i="6"/>
  <c r="I35" i="6" s="1"/>
  <c r="I34" i="6"/>
  <c r="G34" i="6"/>
  <c r="H34" i="6" s="1"/>
  <c r="G33" i="6"/>
  <c r="H33" i="6" s="1"/>
  <c r="I32" i="6"/>
  <c r="G32" i="6"/>
  <c r="H32" i="6" s="1"/>
  <c r="I31" i="6"/>
  <c r="H31" i="6"/>
  <c r="G31" i="6"/>
  <c r="I30" i="6"/>
  <c r="G30" i="6"/>
  <c r="H30" i="6" s="1"/>
  <c r="I29" i="6"/>
  <c r="G29" i="6"/>
  <c r="H29" i="6" s="1"/>
  <c r="G28" i="6"/>
  <c r="G27" i="6" s="1"/>
  <c r="F28" i="6"/>
  <c r="E28" i="6"/>
  <c r="E27" i="6" s="1"/>
  <c r="D28" i="6"/>
  <c r="I28" i="6" s="1"/>
  <c r="C28" i="6"/>
  <c r="C27" i="6" s="1"/>
  <c r="F27" i="6"/>
  <c r="D27" i="6"/>
  <c r="I27" i="6" s="1"/>
  <c r="I26" i="6"/>
  <c r="G26" i="6"/>
  <c r="H26" i="6" s="1"/>
  <c r="I25" i="6"/>
  <c r="H25" i="6"/>
  <c r="G25" i="6"/>
  <c r="I23" i="6"/>
  <c r="G23" i="6"/>
  <c r="H23" i="6" s="1"/>
  <c r="G22" i="6"/>
  <c r="H22" i="6" s="1"/>
  <c r="I21" i="6"/>
  <c r="G21" i="6"/>
  <c r="H21" i="6" s="1"/>
  <c r="F20" i="6"/>
  <c r="E20" i="6"/>
  <c r="D20" i="6"/>
  <c r="I20" i="6" s="1"/>
  <c r="C20" i="6"/>
  <c r="I19" i="6"/>
  <c r="G19" i="6"/>
  <c r="H19" i="6" s="1"/>
  <c r="F18" i="6"/>
  <c r="E18" i="6"/>
  <c r="D18" i="6"/>
  <c r="I18" i="6" s="1"/>
  <c r="C18" i="6"/>
  <c r="G108" i="5"/>
  <c r="G107" i="5"/>
  <c r="G106" i="5"/>
  <c r="G105" i="5"/>
  <c r="G104" i="5"/>
  <c r="G103" i="5"/>
  <c r="G102" i="5" s="1"/>
  <c r="F102" i="5"/>
  <c r="E102" i="5"/>
  <c r="D102" i="5"/>
  <c r="C102" i="5"/>
  <c r="G101" i="5"/>
  <c r="G100" i="5"/>
  <c r="G99" i="5"/>
  <c r="G98" i="5"/>
  <c r="G97" i="5"/>
  <c r="G96" i="5" s="1"/>
  <c r="F96" i="5"/>
  <c r="E96" i="5"/>
  <c r="D96" i="5"/>
  <c r="C96" i="5"/>
  <c r="G95" i="5"/>
  <c r="G94" i="5" s="1"/>
  <c r="F94" i="5"/>
  <c r="E94" i="5"/>
  <c r="D94" i="5"/>
  <c r="C94" i="5"/>
  <c r="G93" i="5"/>
  <c r="G92" i="5"/>
  <c r="F91" i="5"/>
  <c r="E91" i="5"/>
  <c r="D91" i="5"/>
  <c r="C91" i="5"/>
  <c r="F90" i="5"/>
  <c r="E90" i="5"/>
  <c r="D90" i="5"/>
  <c r="C90" i="5"/>
  <c r="G89" i="5"/>
  <c r="G88" i="5"/>
  <c r="G87" i="5"/>
  <c r="G86" i="5"/>
  <c r="G85" i="5"/>
  <c r="G84" i="5"/>
  <c r="G83" i="5"/>
  <c r="G82" i="5"/>
  <c r="F81" i="5"/>
  <c r="E81" i="5"/>
  <c r="D81" i="5"/>
  <c r="C81" i="5"/>
  <c r="G80" i="5"/>
  <c r="G79" i="5"/>
  <c r="G78" i="5"/>
  <c r="G77" i="5"/>
  <c r="G76" i="5"/>
  <c r="F76" i="5"/>
  <c r="E76" i="5"/>
  <c r="D76" i="5"/>
  <c r="C76" i="5"/>
  <c r="G75" i="5"/>
  <c r="G74" i="5"/>
  <c r="G73" i="5" s="1"/>
  <c r="F73" i="5"/>
  <c r="E73" i="5"/>
  <c r="D73" i="5"/>
  <c r="C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 s="1"/>
  <c r="F60" i="5"/>
  <c r="E60" i="5"/>
  <c r="D60" i="5"/>
  <c r="C60" i="5"/>
  <c r="G59" i="5"/>
  <c r="G58" i="5"/>
  <c r="G57" i="5"/>
  <c r="G56" i="5"/>
  <c r="G55" i="5"/>
  <c r="G54" i="5" s="1"/>
  <c r="G53" i="5" s="1"/>
  <c r="F54" i="5"/>
  <c r="F53" i="5" s="1"/>
  <c r="E54" i="5"/>
  <c r="E53" i="5" s="1"/>
  <c r="D54" i="5"/>
  <c r="C54" i="5"/>
  <c r="C53" i="5" s="1"/>
  <c r="D53" i="5"/>
  <c r="G52" i="5"/>
  <c r="G51" i="5"/>
  <c r="G50" i="5"/>
  <c r="G49" i="5"/>
  <c r="G48" i="5"/>
  <c r="G47" i="5"/>
  <c r="G46" i="5"/>
  <c r="F45" i="5"/>
  <c r="E45" i="5"/>
  <c r="D45" i="5"/>
  <c r="C45" i="5"/>
  <c r="G44" i="5"/>
  <c r="G43" i="5"/>
  <c r="G42" i="5"/>
  <c r="G41" i="5"/>
  <c r="G40" i="5"/>
  <c r="G39" i="5"/>
  <c r="G38" i="5"/>
  <c r="G37" i="5" s="1"/>
  <c r="F37" i="5"/>
  <c r="E37" i="5"/>
  <c r="E35" i="5" s="1"/>
  <c r="D37" i="5"/>
  <c r="C37" i="5"/>
  <c r="C35" i="5" s="1"/>
  <c r="G36" i="5"/>
  <c r="F35" i="5"/>
  <c r="D35" i="5"/>
  <c r="G34" i="5"/>
  <c r="G33" i="5"/>
  <c r="G32" i="5"/>
  <c r="G31" i="5"/>
  <c r="G30" i="5"/>
  <c r="G29" i="5"/>
  <c r="G28" i="5"/>
  <c r="G27" i="5" s="1"/>
  <c r="F28" i="5"/>
  <c r="E28" i="5"/>
  <c r="E27" i="5" s="1"/>
  <c r="D28" i="5"/>
  <c r="C28" i="5"/>
  <c r="C27" i="5" s="1"/>
  <c r="F27" i="5"/>
  <c r="D27" i="5"/>
  <c r="D24" i="5" s="1"/>
  <c r="D17" i="5" s="1"/>
  <c r="G26" i="5"/>
  <c r="G25" i="5"/>
  <c r="G23" i="5"/>
  <c r="G22" i="5"/>
  <c r="G21" i="5"/>
  <c r="G20" i="5"/>
  <c r="F20" i="5"/>
  <c r="E20" i="5"/>
  <c r="D20" i="5"/>
  <c r="C20" i="5"/>
  <c r="G19" i="5"/>
  <c r="G18" i="5"/>
  <c r="F18" i="5"/>
  <c r="E18" i="5"/>
  <c r="D18" i="5"/>
  <c r="C18" i="5"/>
  <c r="G108" i="4"/>
  <c r="G107" i="4"/>
  <c r="G106" i="4"/>
  <c r="G105" i="4"/>
  <c r="G104" i="4"/>
  <c r="G103" i="4"/>
  <c r="G102" i="4" s="1"/>
  <c r="F102" i="4"/>
  <c r="E102" i="4"/>
  <c r="D102" i="4"/>
  <c r="C102" i="4"/>
  <c r="G101" i="4"/>
  <c r="G100" i="4"/>
  <c r="G99" i="4"/>
  <c r="G98" i="4"/>
  <c r="G97" i="4"/>
  <c r="G96" i="4" s="1"/>
  <c r="F96" i="4"/>
  <c r="E96" i="4"/>
  <c r="D96" i="4"/>
  <c r="C96" i="4"/>
  <c r="G95" i="4"/>
  <c r="G94" i="4" s="1"/>
  <c r="F94" i="4"/>
  <c r="E94" i="4"/>
  <c r="D94" i="4"/>
  <c r="C94" i="4"/>
  <c r="G93" i="4"/>
  <c r="G92" i="4"/>
  <c r="F91" i="4"/>
  <c r="F90" i="4" s="1"/>
  <c r="E91" i="4"/>
  <c r="D91" i="4"/>
  <c r="D90" i="4" s="1"/>
  <c r="C91" i="4"/>
  <c r="E90" i="4"/>
  <c r="C90" i="4"/>
  <c r="G89" i="4"/>
  <c r="G88" i="4"/>
  <c r="G87" i="4"/>
  <c r="G86" i="4"/>
  <c r="G85" i="4"/>
  <c r="G84" i="4"/>
  <c r="G83" i="4"/>
  <c r="G82" i="4"/>
  <c r="F81" i="4"/>
  <c r="E81" i="4"/>
  <c r="D81" i="4"/>
  <c r="C81" i="4"/>
  <c r="G80" i="4"/>
  <c r="G79" i="4"/>
  <c r="G78" i="4"/>
  <c r="G77" i="4"/>
  <c r="G76" i="4"/>
  <c r="F76" i="4"/>
  <c r="E76" i="4"/>
  <c r="E73" i="4" s="1"/>
  <c r="D76" i="4"/>
  <c r="C76" i="4"/>
  <c r="C73" i="4" s="1"/>
  <c r="G75" i="4"/>
  <c r="G74" i="4"/>
  <c r="G73" i="4" s="1"/>
  <c r="F73" i="4"/>
  <c r="D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 s="1"/>
  <c r="F60" i="4"/>
  <c r="E60" i="4"/>
  <c r="D60" i="4"/>
  <c r="C60" i="4"/>
  <c r="G59" i="4"/>
  <c r="G58" i="4"/>
  <c r="G57" i="4"/>
  <c r="G56" i="4"/>
  <c r="G55" i="4"/>
  <c r="G54" i="4" s="1"/>
  <c r="G53" i="4" s="1"/>
  <c r="F54" i="4"/>
  <c r="E54" i="4"/>
  <c r="E53" i="4" s="1"/>
  <c r="D54" i="4"/>
  <c r="D53" i="4" s="1"/>
  <c r="C54" i="4"/>
  <c r="C53" i="4" s="1"/>
  <c r="F53" i="4"/>
  <c r="G52" i="4"/>
  <c r="G51" i="4"/>
  <c r="G50" i="4"/>
  <c r="G49" i="4"/>
  <c r="G48" i="4"/>
  <c r="G47" i="4"/>
  <c r="G46" i="4"/>
  <c r="G45" i="4" s="1"/>
  <c r="F45" i="4"/>
  <c r="E45" i="4"/>
  <c r="D45" i="4"/>
  <c r="C45" i="4"/>
  <c r="G44" i="4"/>
  <c r="G43" i="4"/>
  <c r="G42" i="4"/>
  <c r="G41" i="4"/>
  <c r="G40" i="4"/>
  <c r="G39" i="4"/>
  <c r="G38" i="4"/>
  <c r="F37" i="4"/>
  <c r="F35" i="4" s="1"/>
  <c r="E37" i="4"/>
  <c r="D37" i="4"/>
  <c r="D35" i="4" s="1"/>
  <c r="C37" i="4"/>
  <c r="G36" i="4"/>
  <c r="E35" i="4"/>
  <c r="C35" i="4"/>
  <c r="G34" i="4"/>
  <c r="G33" i="4"/>
  <c r="G32" i="4"/>
  <c r="G31" i="4"/>
  <c r="G30" i="4"/>
  <c r="G29" i="4"/>
  <c r="G28" i="4" s="1"/>
  <c r="G27" i="4" s="1"/>
  <c r="F28" i="4"/>
  <c r="E28" i="4"/>
  <c r="E27" i="4" s="1"/>
  <c r="D28" i="4"/>
  <c r="D27" i="4" s="1"/>
  <c r="C28" i="4"/>
  <c r="C27" i="4" s="1"/>
  <c r="F27" i="4"/>
  <c r="G26" i="4"/>
  <c r="G25" i="4"/>
  <c r="G23" i="4"/>
  <c r="G22" i="4"/>
  <c r="G21" i="4"/>
  <c r="G20" i="4" s="1"/>
  <c r="F20" i="4"/>
  <c r="E20" i="4"/>
  <c r="D20" i="4"/>
  <c r="C20" i="4"/>
  <c r="G19" i="4"/>
  <c r="F18" i="4"/>
  <c r="E18" i="4"/>
  <c r="D18" i="4"/>
  <c r="C18" i="4"/>
  <c r="G18" i="4" l="1"/>
  <c r="D24" i="4"/>
  <c r="H28" i="6"/>
  <c r="H27" i="6" s="1"/>
  <c r="F24" i="4"/>
  <c r="F17" i="4" s="1"/>
  <c r="C24" i="5"/>
  <c r="C17" i="5" s="1"/>
  <c r="E24" i="5"/>
  <c r="E17" i="5" s="1"/>
  <c r="H20" i="6"/>
  <c r="H18" i="6" s="1"/>
  <c r="C24" i="6"/>
  <c r="E24" i="6"/>
  <c r="I73" i="6"/>
  <c r="C24" i="4"/>
  <c r="E24" i="4"/>
  <c r="G37" i="4"/>
  <c r="G35" i="4" s="1"/>
  <c r="G24" i="4" s="1"/>
  <c r="G17" i="4" s="1"/>
  <c r="G81" i="4"/>
  <c r="G91" i="4"/>
  <c r="G90" i="4" s="1"/>
  <c r="F24" i="5"/>
  <c r="F17" i="5" s="1"/>
  <c r="G45" i="5"/>
  <c r="G35" i="5" s="1"/>
  <c r="G24" i="5" s="1"/>
  <c r="G17" i="5" s="1"/>
  <c r="G81" i="5"/>
  <c r="G91" i="5"/>
  <c r="G90" i="5" s="1"/>
  <c r="F24" i="6"/>
  <c r="F17" i="6" s="1"/>
  <c r="G81" i="6"/>
  <c r="H97" i="6"/>
  <c r="G94" i="6"/>
  <c r="G90" i="6" s="1"/>
  <c r="H93" i="6"/>
  <c r="H91" i="6" s="1"/>
  <c r="C17" i="6"/>
  <c r="E17" i="6"/>
  <c r="H35" i="6"/>
  <c r="H60" i="6"/>
  <c r="H53" i="6" s="1"/>
  <c r="H73" i="6"/>
  <c r="H87" i="6"/>
  <c r="G76" i="6"/>
  <c r="G20" i="6"/>
  <c r="G18" i="6" s="1"/>
  <c r="D53" i="6"/>
  <c r="I53" i="6" s="1"/>
  <c r="G54" i="6"/>
  <c r="G60" i="6"/>
  <c r="G73" i="6"/>
  <c r="C17" i="4"/>
  <c r="E17" i="4"/>
  <c r="D17" i="4"/>
  <c r="H24" i="6" l="1"/>
  <c r="H17" i="6" s="1"/>
  <c r="G53" i="6"/>
  <c r="G24" i="6" s="1"/>
  <c r="G17" i="6" s="1"/>
  <c r="D24" i="6"/>
  <c r="G106" i="3"/>
  <c r="G105" i="3"/>
  <c r="G104" i="3"/>
  <c r="H99" i="3" s="1"/>
  <c r="G103" i="3"/>
  <c r="G102" i="3"/>
  <c r="F102" i="3"/>
  <c r="E102" i="3"/>
  <c r="D102" i="3"/>
  <c r="C102" i="3"/>
  <c r="I101" i="3"/>
  <c r="H101" i="3"/>
  <c r="G101" i="3"/>
  <c r="H100" i="3"/>
  <c r="G100" i="3"/>
  <c r="I99" i="3"/>
  <c r="G99" i="3"/>
  <c r="H94" i="3" s="1"/>
  <c r="H98" i="3"/>
  <c r="G98" i="3"/>
  <c r="I97" i="3"/>
  <c r="G97" i="3"/>
  <c r="I96" i="3"/>
  <c r="H96" i="3"/>
  <c r="F96" i="3"/>
  <c r="E96" i="3"/>
  <c r="D96" i="3"/>
  <c r="C96" i="3"/>
  <c r="I95" i="3"/>
  <c r="H95" i="3"/>
  <c r="G95" i="3"/>
  <c r="I94" i="3"/>
  <c r="F94" i="3"/>
  <c r="E94" i="3"/>
  <c r="D94" i="3"/>
  <c r="C94" i="3"/>
  <c r="I93" i="3"/>
  <c r="G93" i="3"/>
  <c r="H92" i="3"/>
  <c r="G92" i="3"/>
  <c r="I91" i="3"/>
  <c r="G91" i="3"/>
  <c r="F91" i="3"/>
  <c r="E91" i="3"/>
  <c r="E90" i="3" s="1"/>
  <c r="D91" i="3"/>
  <c r="C91" i="3"/>
  <c r="C90" i="3" s="1"/>
  <c r="I90" i="3"/>
  <c r="H90" i="3"/>
  <c r="F90" i="3"/>
  <c r="D90" i="3"/>
  <c r="I89" i="3"/>
  <c r="I88" i="3" s="1"/>
  <c r="H89" i="3"/>
  <c r="G89" i="3"/>
  <c r="H88" i="3"/>
  <c r="G88" i="3"/>
  <c r="I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G81" i="3" s="1"/>
  <c r="I81" i="3"/>
  <c r="H81" i="3"/>
  <c r="F81" i="3"/>
  <c r="E81" i="3"/>
  <c r="D81" i="3"/>
  <c r="C81" i="3"/>
  <c r="I80" i="3"/>
  <c r="H80" i="3"/>
  <c r="G80" i="3"/>
  <c r="I79" i="3"/>
  <c r="H79" i="3"/>
  <c r="G79" i="3"/>
  <c r="H76" i="3" s="1"/>
  <c r="I78" i="3"/>
  <c r="H78" i="3"/>
  <c r="G78" i="3"/>
  <c r="H77" i="3"/>
  <c r="G77" i="3"/>
  <c r="I76" i="3"/>
  <c r="F76" i="3"/>
  <c r="E76" i="3"/>
  <c r="E73" i="3" s="1"/>
  <c r="D76" i="3"/>
  <c r="C76" i="3"/>
  <c r="C73" i="3" s="1"/>
  <c r="I75" i="3"/>
  <c r="H75" i="3"/>
  <c r="G75" i="3"/>
  <c r="I74" i="3"/>
  <c r="G74" i="3"/>
  <c r="H74" i="3" s="1"/>
  <c r="F73" i="3"/>
  <c r="D73" i="3"/>
  <c r="I72" i="3"/>
  <c r="G72" i="3"/>
  <c r="H72" i="3" s="1"/>
  <c r="I71" i="3"/>
  <c r="G71" i="3"/>
  <c r="H71" i="3" s="1"/>
  <c r="I70" i="3"/>
  <c r="G70" i="3"/>
  <c r="H70" i="3" s="1"/>
  <c r="I69" i="3"/>
  <c r="H69" i="3"/>
  <c r="G69" i="3"/>
  <c r="G68" i="3"/>
  <c r="H68" i="3" s="1"/>
  <c r="G67" i="3"/>
  <c r="H67" i="3" s="1"/>
  <c r="G66" i="3"/>
  <c r="H66" i="3" s="1"/>
  <c r="I65" i="3"/>
  <c r="G65" i="3"/>
  <c r="H65" i="3" s="1"/>
  <c r="I64" i="3"/>
  <c r="H64" i="3"/>
  <c r="G64" i="3"/>
  <c r="I63" i="3"/>
  <c r="G63" i="3"/>
  <c r="H63" i="3" s="1"/>
  <c r="I62" i="3"/>
  <c r="G62" i="3"/>
  <c r="H62" i="3" s="1"/>
  <c r="I61" i="3"/>
  <c r="G61" i="3"/>
  <c r="H61" i="3" s="1"/>
  <c r="F60" i="3"/>
  <c r="E60" i="3"/>
  <c r="D60" i="3"/>
  <c r="I60" i="3" s="1"/>
  <c r="C60" i="3"/>
  <c r="I59" i="3"/>
  <c r="G59" i="3"/>
  <c r="H59" i="3" s="1"/>
  <c r="I58" i="3"/>
  <c r="H58" i="3"/>
  <c r="G58" i="3"/>
  <c r="I57" i="3"/>
  <c r="G57" i="3"/>
  <c r="H57" i="3" s="1"/>
  <c r="I56" i="3"/>
  <c r="G56" i="3"/>
  <c r="H56" i="3" s="1"/>
  <c r="I55" i="3"/>
  <c r="G55" i="3"/>
  <c r="H55" i="3" s="1"/>
  <c r="H54" i="3" s="1"/>
  <c r="F54" i="3"/>
  <c r="F53" i="3" s="1"/>
  <c r="E54" i="3"/>
  <c r="D54" i="3"/>
  <c r="I54" i="3" s="1"/>
  <c r="C54" i="3"/>
  <c r="E53" i="3"/>
  <c r="C53" i="3"/>
  <c r="I52" i="3"/>
  <c r="G52" i="3"/>
  <c r="H52" i="3" s="1"/>
  <c r="I51" i="3"/>
  <c r="G51" i="3"/>
  <c r="H51" i="3" s="1"/>
  <c r="I50" i="3"/>
  <c r="H50" i="3"/>
  <c r="G50" i="3"/>
  <c r="I49" i="3"/>
  <c r="G49" i="3"/>
  <c r="H49" i="3" s="1"/>
  <c r="I48" i="3"/>
  <c r="H48" i="3"/>
  <c r="G48" i="3"/>
  <c r="I47" i="3"/>
  <c r="G47" i="3"/>
  <c r="H47" i="3" s="1"/>
  <c r="I46" i="3"/>
  <c r="G46" i="3"/>
  <c r="H46" i="3" s="1"/>
  <c r="G45" i="3"/>
  <c r="F45" i="3"/>
  <c r="E45" i="3"/>
  <c r="D45" i="3"/>
  <c r="I45" i="3" s="1"/>
  <c r="C45" i="3"/>
  <c r="I44" i="3"/>
  <c r="H44" i="3"/>
  <c r="G44" i="3"/>
  <c r="I43" i="3"/>
  <c r="G43" i="3"/>
  <c r="H43" i="3" s="1"/>
  <c r="I42" i="3"/>
  <c r="G42" i="3"/>
  <c r="H42" i="3" s="1"/>
  <c r="I41" i="3"/>
  <c r="G41" i="3"/>
  <c r="H41" i="3" s="1"/>
  <c r="I40" i="3"/>
  <c r="H40" i="3"/>
  <c r="G40" i="3"/>
  <c r="I39" i="3"/>
  <c r="G39" i="3"/>
  <c r="H39" i="3" s="1"/>
  <c r="I38" i="3"/>
  <c r="G38" i="3"/>
  <c r="H38" i="3" s="1"/>
  <c r="G37" i="3"/>
  <c r="F37" i="3"/>
  <c r="E37" i="3"/>
  <c r="D37" i="3"/>
  <c r="I37" i="3" s="1"/>
  <c r="C37" i="3"/>
  <c r="I36" i="3"/>
  <c r="H36" i="3"/>
  <c r="G36" i="3"/>
  <c r="G35" i="3"/>
  <c r="F35" i="3"/>
  <c r="E35" i="3"/>
  <c r="D35" i="3"/>
  <c r="I35" i="3" s="1"/>
  <c r="C35" i="3"/>
  <c r="I34" i="3"/>
  <c r="G34" i="3"/>
  <c r="H34" i="3" s="1"/>
  <c r="G33" i="3"/>
  <c r="H33" i="3" s="1"/>
  <c r="I32" i="3"/>
  <c r="G32" i="3"/>
  <c r="H32" i="3" s="1"/>
  <c r="I31" i="3"/>
  <c r="H31" i="3"/>
  <c r="G31" i="3"/>
  <c r="I30" i="3"/>
  <c r="G30" i="3"/>
  <c r="H30" i="3" s="1"/>
  <c r="I29" i="3"/>
  <c r="G29" i="3"/>
  <c r="H29" i="3" s="1"/>
  <c r="G28" i="3"/>
  <c r="G27" i="3" s="1"/>
  <c r="F28" i="3"/>
  <c r="E28" i="3"/>
  <c r="E27" i="3" s="1"/>
  <c r="E24" i="3" s="1"/>
  <c r="D28" i="3"/>
  <c r="I28" i="3" s="1"/>
  <c r="C28" i="3"/>
  <c r="C27" i="3" s="1"/>
  <c r="C24" i="3" s="1"/>
  <c r="F27" i="3"/>
  <c r="F24" i="3" s="1"/>
  <c r="D27" i="3"/>
  <c r="I27" i="3" s="1"/>
  <c r="I26" i="3"/>
  <c r="G26" i="3"/>
  <c r="H26" i="3" s="1"/>
  <c r="I25" i="3"/>
  <c r="H25" i="3"/>
  <c r="G25" i="3"/>
  <c r="I23" i="3"/>
  <c r="G23" i="3"/>
  <c r="H23" i="3" s="1"/>
  <c r="G22" i="3"/>
  <c r="H22" i="3" s="1"/>
  <c r="I21" i="3"/>
  <c r="G21" i="3"/>
  <c r="H21" i="3" s="1"/>
  <c r="F20" i="3"/>
  <c r="E20" i="3"/>
  <c r="D20" i="3"/>
  <c r="I20" i="3" s="1"/>
  <c r="C20" i="3"/>
  <c r="I19" i="3"/>
  <c r="G19" i="3"/>
  <c r="H19" i="3" s="1"/>
  <c r="F18" i="3"/>
  <c r="F17" i="3" s="1"/>
  <c r="E18" i="3"/>
  <c r="D18" i="3"/>
  <c r="I18" i="3" s="1"/>
  <c r="C18" i="3"/>
  <c r="H20" i="3" l="1"/>
  <c r="C17" i="3"/>
  <c r="E17" i="3"/>
  <c r="H60" i="3"/>
  <c r="H53" i="3" s="1"/>
  <c r="I73" i="3"/>
  <c r="H73" i="3"/>
  <c r="G96" i="3"/>
  <c r="H18" i="3"/>
  <c r="H97" i="3"/>
  <c r="I24" i="6"/>
  <c r="D17" i="6"/>
  <c r="I17" i="6" s="1"/>
  <c r="G94" i="3"/>
  <c r="H93" i="3"/>
  <c r="H91" i="3" s="1"/>
  <c r="H87" i="3" s="1"/>
  <c r="G90" i="3"/>
  <c r="H28" i="3"/>
  <c r="H27" i="3" s="1"/>
  <c r="H37" i="3"/>
  <c r="H45" i="3"/>
  <c r="G76" i="3"/>
  <c r="G20" i="3"/>
  <c r="G18" i="3" s="1"/>
  <c r="D53" i="3"/>
  <c r="I53" i="3" s="1"/>
  <c r="G54" i="3"/>
  <c r="G60" i="3"/>
  <c r="G73" i="3"/>
  <c r="H35" i="3" l="1"/>
  <c r="H24" i="3" s="1"/>
  <c r="H17" i="3" s="1"/>
  <c r="G53" i="3"/>
  <c r="G24" i="3" s="1"/>
  <c r="G17" i="3" s="1"/>
  <c r="D24" i="3"/>
  <c r="I24" i="3" l="1"/>
  <c r="D17" i="3"/>
  <c r="I17" i="3" s="1"/>
  <c r="G108" i="2"/>
  <c r="G107" i="2"/>
  <c r="G106" i="2"/>
  <c r="G105" i="2"/>
  <c r="G104" i="2"/>
  <c r="G103" i="2"/>
  <c r="G102" i="2" s="1"/>
  <c r="F102" i="2"/>
  <c r="E102" i="2"/>
  <c r="D102" i="2"/>
  <c r="C102" i="2"/>
  <c r="G101" i="2"/>
  <c r="G100" i="2"/>
  <c r="G99" i="2"/>
  <c r="G98" i="2"/>
  <c r="G97" i="2"/>
  <c r="G96" i="2" s="1"/>
  <c r="F96" i="2"/>
  <c r="E96" i="2"/>
  <c r="D96" i="2"/>
  <c r="C96" i="2"/>
  <c r="G95" i="2"/>
  <c r="F94" i="2"/>
  <c r="E94" i="2"/>
  <c r="D94" i="2"/>
  <c r="C94" i="2"/>
  <c r="G93" i="2"/>
  <c r="G92" i="2"/>
  <c r="F91" i="2"/>
  <c r="F90" i="2" s="1"/>
  <c r="E91" i="2"/>
  <c r="D91" i="2"/>
  <c r="D90" i="2" s="1"/>
  <c r="C91" i="2"/>
  <c r="E90" i="2"/>
  <c r="C90" i="2"/>
  <c r="G89" i="2"/>
  <c r="G88" i="2"/>
  <c r="G87" i="2"/>
  <c r="G86" i="2"/>
  <c r="G85" i="2"/>
  <c r="G84" i="2"/>
  <c r="G83" i="2"/>
  <c r="G82" i="2"/>
  <c r="F81" i="2"/>
  <c r="E81" i="2"/>
  <c r="D81" i="2"/>
  <c r="C81" i="2"/>
  <c r="G80" i="2"/>
  <c r="G79" i="2"/>
  <c r="G78" i="2"/>
  <c r="G77" i="2"/>
  <c r="G76" i="2"/>
  <c r="F76" i="2"/>
  <c r="E76" i="2"/>
  <c r="E73" i="2" s="1"/>
  <c r="D76" i="2"/>
  <c r="C76" i="2"/>
  <c r="C73" i="2" s="1"/>
  <c r="G75" i="2"/>
  <c r="G74" i="2"/>
  <c r="G73" i="2" s="1"/>
  <c r="F73" i="2"/>
  <c r="D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 s="1"/>
  <c r="F60" i="2"/>
  <c r="E60" i="2"/>
  <c r="D60" i="2"/>
  <c r="C60" i="2"/>
  <c r="G59" i="2"/>
  <c r="G58" i="2"/>
  <c r="G57" i="2"/>
  <c r="G56" i="2"/>
  <c r="G55" i="2"/>
  <c r="G54" i="2" s="1"/>
  <c r="F54" i="2"/>
  <c r="E54" i="2"/>
  <c r="E53" i="2" s="1"/>
  <c r="D54" i="2"/>
  <c r="C54" i="2"/>
  <c r="C53" i="2" s="1"/>
  <c r="F53" i="2"/>
  <c r="D53" i="2"/>
  <c r="G52" i="2"/>
  <c r="G51" i="2"/>
  <c r="G50" i="2"/>
  <c r="G49" i="2"/>
  <c r="G48" i="2"/>
  <c r="G47" i="2"/>
  <c r="G46" i="2"/>
  <c r="G45" i="2" s="1"/>
  <c r="F45" i="2"/>
  <c r="E45" i="2"/>
  <c r="D45" i="2"/>
  <c r="C45" i="2"/>
  <c r="G44" i="2"/>
  <c r="G43" i="2"/>
  <c r="G42" i="2"/>
  <c r="G41" i="2"/>
  <c r="G40" i="2"/>
  <c r="G39" i="2"/>
  <c r="G38" i="2"/>
  <c r="G37" i="2" s="1"/>
  <c r="F37" i="2"/>
  <c r="E37" i="2"/>
  <c r="D37" i="2"/>
  <c r="C37" i="2"/>
  <c r="G36" i="2"/>
  <c r="G35" i="2" s="1"/>
  <c r="F35" i="2"/>
  <c r="E35" i="2"/>
  <c r="D35" i="2"/>
  <c r="C35" i="2"/>
  <c r="G34" i="2"/>
  <c r="G33" i="2"/>
  <c r="G32" i="2"/>
  <c r="G31" i="2"/>
  <c r="G30" i="2"/>
  <c r="G29" i="2"/>
  <c r="G28" i="2" s="1"/>
  <c r="G27" i="2" s="1"/>
  <c r="F28" i="2"/>
  <c r="E28" i="2"/>
  <c r="E27" i="2" s="1"/>
  <c r="E24" i="2" s="1"/>
  <c r="D28" i="2"/>
  <c r="C28" i="2"/>
  <c r="C27" i="2" s="1"/>
  <c r="C24" i="2" s="1"/>
  <c r="F27" i="2"/>
  <c r="F24" i="2" s="1"/>
  <c r="D27" i="2"/>
  <c r="D24" i="2" s="1"/>
  <c r="G26" i="2"/>
  <c r="G25" i="2"/>
  <c r="G23" i="2"/>
  <c r="G22" i="2"/>
  <c r="G21" i="2"/>
  <c r="G20" i="2"/>
  <c r="F20" i="2"/>
  <c r="E20" i="2"/>
  <c r="D20" i="2"/>
  <c r="C20" i="2"/>
  <c r="G19" i="2"/>
  <c r="G18" i="2"/>
  <c r="F18" i="2"/>
  <c r="E18" i="2"/>
  <c r="D18" i="2"/>
  <c r="C18" i="2"/>
  <c r="G53" i="2" l="1"/>
  <c r="G94" i="2"/>
  <c r="F17" i="2"/>
  <c r="G81" i="2"/>
  <c r="G91" i="2"/>
  <c r="G90" i="2" s="1"/>
  <c r="C17" i="2"/>
  <c r="E17" i="2"/>
  <c r="D17" i="2"/>
  <c r="G24" i="2"/>
  <c r="G17" i="2" s="1"/>
  <c r="G106" i="1" l="1"/>
  <c r="G105" i="1"/>
  <c r="G104" i="1"/>
  <c r="H99" i="1" s="1"/>
  <c r="G103" i="1"/>
  <c r="G102" i="1"/>
  <c r="F102" i="1"/>
  <c r="E102" i="1"/>
  <c r="D102" i="1"/>
  <c r="C102" i="1"/>
  <c r="I101" i="1"/>
  <c r="H101" i="1"/>
  <c r="G101" i="1"/>
  <c r="H100" i="1"/>
  <c r="G100" i="1"/>
  <c r="I99" i="1"/>
  <c r="G99" i="1"/>
  <c r="H94" i="1" s="1"/>
  <c r="H98" i="1"/>
  <c r="G98" i="1"/>
  <c r="I97" i="1"/>
  <c r="G97" i="1"/>
  <c r="I96" i="1"/>
  <c r="H96" i="1"/>
  <c r="F96" i="1"/>
  <c r="E96" i="1"/>
  <c r="D96" i="1"/>
  <c r="C96" i="1"/>
  <c r="I95" i="1"/>
  <c r="H95" i="1"/>
  <c r="G95" i="1"/>
  <c r="I94" i="1"/>
  <c r="F94" i="1"/>
  <c r="E94" i="1"/>
  <c r="D94" i="1"/>
  <c r="C94" i="1"/>
  <c r="I93" i="1"/>
  <c r="G93" i="1"/>
  <c r="H92" i="1"/>
  <c r="G92" i="1"/>
  <c r="I91" i="1"/>
  <c r="G91" i="1"/>
  <c r="F91" i="1"/>
  <c r="E91" i="1"/>
  <c r="E90" i="1" s="1"/>
  <c r="D91" i="1"/>
  <c r="C91" i="1"/>
  <c r="C90" i="1" s="1"/>
  <c r="I90" i="1"/>
  <c r="H90" i="1"/>
  <c r="F90" i="1"/>
  <c r="D90" i="1"/>
  <c r="I89" i="1"/>
  <c r="I88" i="1" s="1"/>
  <c r="H89" i="1"/>
  <c r="G89" i="1"/>
  <c r="H88" i="1"/>
  <c r="G88" i="1"/>
  <c r="I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G81" i="1" s="1"/>
  <c r="I81" i="1"/>
  <c r="H81" i="1"/>
  <c r="F81" i="1"/>
  <c r="E81" i="1"/>
  <c r="D81" i="1"/>
  <c r="C81" i="1"/>
  <c r="I80" i="1"/>
  <c r="H80" i="1"/>
  <c r="G80" i="1"/>
  <c r="H77" i="1" s="1"/>
  <c r="I79" i="1"/>
  <c r="H79" i="1"/>
  <c r="H78" i="1" s="1"/>
  <c r="G79" i="1"/>
  <c r="I78" i="1"/>
  <c r="G78" i="1"/>
  <c r="G77" i="1"/>
  <c r="I76" i="1"/>
  <c r="H76" i="1"/>
  <c r="F76" i="1"/>
  <c r="F73" i="1" s="1"/>
  <c r="E76" i="1"/>
  <c r="G76" i="1" s="1"/>
  <c r="D76" i="1"/>
  <c r="D73" i="1" s="1"/>
  <c r="I73" i="1" s="1"/>
  <c r="C76" i="1"/>
  <c r="I75" i="1"/>
  <c r="G75" i="1"/>
  <c r="H75" i="1" s="1"/>
  <c r="I74" i="1"/>
  <c r="G74" i="1"/>
  <c r="H74" i="1" s="1"/>
  <c r="H73" i="1" s="1"/>
  <c r="E73" i="1"/>
  <c r="C73" i="1"/>
  <c r="I72" i="1"/>
  <c r="G72" i="1"/>
  <c r="H72" i="1" s="1"/>
  <c r="I71" i="1"/>
  <c r="G71" i="1"/>
  <c r="H71" i="1" s="1"/>
  <c r="I70" i="1"/>
  <c r="H70" i="1"/>
  <c r="G70" i="1"/>
  <c r="I69" i="1"/>
  <c r="G69" i="1"/>
  <c r="H69" i="1" s="1"/>
  <c r="G68" i="1"/>
  <c r="H68" i="1" s="1"/>
  <c r="G67" i="1"/>
  <c r="H67" i="1" s="1"/>
  <c r="G66" i="1"/>
  <c r="H66" i="1" s="1"/>
  <c r="I65" i="1"/>
  <c r="H65" i="1"/>
  <c r="G65" i="1"/>
  <c r="I64" i="1"/>
  <c r="G64" i="1"/>
  <c r="H64" i="1" s="1"/>
  <c r="I63" i="1"/>
  <c r="G63" i="1"/>
  <c r="H63" i="1" s="1"/>
  <c r="I62" i="1"/>
  <c r="G62" i="1"/>
  <c r="H62" i="1" s="1"/>
  <c r="I61" i="1"/>
  <c r="H61" i="1"/>
  <c r="G61" i="1"/>
  <c r="G60" i="1"/>
  <c r="F60" i="1"/>
  <c r="E60" i="1"/>
  <c r="D60" i="1"/>
  <c r="I60" i="1" s="1"/>
  <c r="C60" i="1"/>
  <c r="I59" i="1"/>
  <c r="G59" i="1"/>
  <c r="H59" i="1" s="1"/>
  <c r="I58" i="1"/>
  <c r="G58" i="1"/>
  <c r="H58" i="1" s="1"/>
  <c r="I57" i="1"/>
  <c r="H57" i="1"/>
  <c r="G57" i="1"/>
  <c r="I56" i="1"/>
  <c r="G56" i="1"/>
  <c r="H56" i="1" s="1"/>
  <c r="I55" i="1"/>
  <c r="G55" i="1"/>
  <c r="H55" i="1" s="1"/>
  <c r="H54" i="1" s="1"/>
  <c r="G54" i="1"/>
  <c r="G53" i="1" s="1"/>
  <c r="F54" i="1"/>
  <c r="E54" i="1"/>
  <c r="E53" i="1" s="1"/>
  <c r="D54" i="1"/>
  <c r="I54" i="1" s="1"/>
  <c r="C54" i="1"/>
  <c r="C53" i="1" s="1"/>
  <c r="F53" i="1"/>
  <c r="D53" i="1"/>
  <c r="I53" i="1" s="1"/>
  <c r="I52" i="1"/>
  <c r="G52" i="1"/>
  <c r="H52" i="1" s="1"/>
  <c r="I51" i="1"/>
  <c r="H51" i="1"/>
  <c r="G51" i="1"/>
  <c r="I50" i="1"/>
  <c r="G50" i="1"/>
  <c r="H50" i="1" s="1"/>
  <c r="I49" i="1"/>
  <c r="G49" i="1"/>
  <c r="H49" i="1" s="1"/>
  <c r="I48" i="1"/>
  <c r="G48" i="1"/>
  <c r="H48" i="1" s="1"/>
  <c r="I47" i="1"/>
  <c r="H47" i="1"/>
  <c r="G47" i="1"/>
  <c r="I46" i="1"/>
  <c r="G46" i="1"/>
  <c r="H46" i="1" s="1"/>
  <c r="F45" i="1"/>
  <c r="E45" i="1"/>
  <c r="D45" i="1"/>
  <c r="I45" i="1" s="1"/>
  <c r="C45" i="1"/>
  <c r="I44" i="1"/>
  <c r="G44" i="1"/>
  <c r="H44" i="1" s="1"/>
  <c r="I43" i="1"/>
  <c r="G43" i="1"/>
  <c r="H43" i="1" s="1"/>
  <c r="I42" i="1"/>
  <c r="G42" i="1"/>
  <c r="H42" i="1" s="1"/>
  <c r="I41" i="1"/>
  <c r="H41" i="1"/>
  <c r="G41" i="1"/>
  <c r="I40" i="1"/>
  <c r="G40" i="1"/>
  <c r="H40" i="1" s="1"/>
  <c r="I39" i="1"/>
  <c r="G39" i="1"/>
  <c r="H39" i="1" s="1"/>
  <c r="I38" i="1"/>
  <c r="G38" i="1"/>
  <c r="H38" i="1" s="1"/>
  <c r="F37" i="1"/>
  <c r="E37" i="1"/>
  <c r="D37" i="1"/>
  <c r="I37" i="1" s="1"/>
  <c r="C37" i="1"/>
  <c r="I36" i="1"/>
  <c r="G36" i="1"/>
  <c r="H36" i="1" s="1"/>
  <c r="F35" i="1"/>
  <c r="E35" i="1"/>
  <c r="D35" i="1"/>
  <c r="I35" i="1" s="1"/>
  <c r="C35" i="1"/>
  <c r="I34" i="1"/>
  <c r="G34" i="1"/>
  <c r="H34" i="1" s="1"/>
  <c r="G33" i="1"/>
  <c r="H33" i="1" s="1"/>
  <c r="I32" i="1"/>
  <c r="G32" i="1"/>
  <c r="H32" i="1" s="1"/>
  <c r="I31" i="1"/>
  <c r="G31" i="1"/>
  <c r="H31" i="1" s="1"/>
  <c r="I30" i="1"/>
  <c r="H30" i="1"/>
  <c r="G30" i="1"/>
  <c r="I29" i="1"/>
  <c r="G29" i="1"/>
  <c r="H29" i="1" s="1"/>
  <c r="F28" i="1"/>
  <c r="F27" i="1" s="1"/>
  <c r="F24" i="1" s="1"/>
  <c r="E28" i="1"/>
  <c r="D28" i="1"/>
  <c r="I28" i="1" s="1"/>
  <c r="C28" i="1"/>
  <c r="E27" i="1"/>
  <c r="E24" i="1" s="1"/>
  <c r="C27" i="1"/>
  <c r="C24" i="1" s="1"/>
  <c r="I26" i="1"/>
  <c r="G26" i="1"/>
  <c r="H26" i="1" s="1"/>
  <c r="I25" i="1"/>
  <c r="G25" i="1"/>
  <c r="H25" i="1" s="1"/>
  <c r="I23" i="1"/>
  <c r="G23" i="1"/>
  <c r="H23" i="1" s="1"/>
  <c r="G22" i="1"/>
  <c r="H22" i="1" s="1"/>
  <c r="I21" i="1"/>
  <c r="G21" i="1"/>
  <c r="H21" i="1" s="1"/>
  <c r="H20" i="1" s="1"/>
  <c r="G20" i="1"/>
  <c r="G18" i="1" s="1"/>
  <c r="F20" i="1"/>
  <c r="E20" i="1"/>
  <c r="E18" i="1" s="1"/>
  <c r="E17" i="1" s="1"/>
  <c r="D20" i="1"/>
  <c r="I20" i="1" s="1"/>
  <c r="C20" i="1"/>
  <c r="C18" i="1" s="1"/>
  <c r="C17" i="1" s="1"/>
  <c r="I19" i="1"/>
  <c r="H19" i="1"/>
  <c r="G19" i="1"/>
  <c r="F18" i="1"/>
  <c r="D18" i="1"/>
  <c r="I18" i="1" s="1"/>
  <c r="H28" i="1" l="1"/>
  <c r="H27" i="1" s="1"/>
  <c r="H45" i="1"/>
  <c r="G96" i="1"/>
  <c r="G73" i="1"/>
  <c r="H97" i="1"/>
  <c r="H18" i="1"/>
  <c r="F17" i="1"/>
  <c r="H37" i="1"/>
  <c r="H35" i="1" s="1"/>
  <c r="H60" i="1"/>
  <c r="H53" i="1" s="1"/>
  <c r="G94" i="1"/>
  <c r="G90" i="1" s="1"/>
  <c r="H93" i="1"/>
  <c r="H91" i="1" s="1"/>
  <c r="H87" i="1" s="1"/>
  <c r="D27" i="1"/>
  <c r="G28" i="1"/>
  <c r="G27" i="1" s="1"/>
  <c r="G37" i="1"/>
  <c r="G45" i="1"/>
  <c r="G35" i="1" l="1"/>
  <c r="G24" i="1" s="1"/>
  <c r="G17" i="1" s="1"/>
  <c r="H24" i="1"/>
  <c r="H17" i="1" s="1"/>
  <c r="I27" i="1"/>
  <c r="D24" i="1"/>
  <c r="D17" i="1" l="1"/>
  <c r="I17" i="1" s="1"/>
  <c r="I24" i="1"/>
</calcChain>
</file>

<file path=xl/sharedStrings.xml><?xml version="1.0" encoding="utf-8"?>
<sst xmlns="http://schemas.openxmlformats.org/spreadsheetml/2006/main" count="1041" uniqueCount="189">
  <si>
    <t>ОТЧЕТ ОБ ИСПОЛНЕНИИ СМЕТЫ ДОХОДОВ И РАСХОДОВ УЧРЕЖДЕНИЙ И ОРГАНИЗАЦИЙ, ФИНАНСИРУЕМЫХ ИЗ БЮДЖЕТОВ СУБЪЕКТОВ РОССИЙСКОЙ ФЕДЕРАЦИИ И МЕСТНЫХ БЮДЖЕТОВ</t>
  </si>
  <si>
    <t>на</t>
  </si>
  <si>
    <t>КОДЫ</t>
  </si>
  <si>
    <t>Главный распорядитель</t>
  </si>
  <si>
    <t>муниципальное бюджетное  дошкольное образовательное учреждение "Детский сад    № 83"</t>
  </si>
  <si>
    <t>по ОКПО</t>
  </si>
  <si>
    <t>окпо</t>
  </si>
  <si>
    <t>Периодичность</t>
  </si>
  <si>
    <t>по ППП</t>
  </si>
  <si>
    <t>окато</t>
  </si>
  <si>
    <t>Единица измерения руб, коп.</t>
  </si>
  <si>
    <t>по ОКУД</t>
  </si>
  <si>
    <t>Учреждение (раздел, подраздел, целевая статья)</t>
  </si>
  <si>
    <t>по ОКЕИ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</si>
  <si>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</si>
  <si>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</si>
  <si>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год</t>
  </si>
  <si>
    <t>Утв. бюджетные ассигнования на отчетный период</t>
  </si>
  <si>
    <t>Профинансированно с начала года</t>
  </si>
  <si>
    <t>Кассовые расходы с начала года</t>
  </si>
  <si>
    <t>Сальдо на конец отчетного периода</t>
  </si>
  <si>
    <t>1</t>
  </si>
  <si>
    <t>ВСЕГО (в т.ч. )</t>
  </si>
  <si>
    <t>241-281</t>
  </si>
  <si>
    <t>Оплата труда и начисления на выплаты по оплате труда</t>
  </si>
  <si>
    <t>Заработная плата</t>
  </si>
  <si>
    <t>Прочие выплаты</t>
  </si>
  <si>
    <t>Расходы при служебных командировках (суточные)</t>
  </si>
  <si>
    <t>212.11</t>
  </si>
  <si>
    <t>Компенсация на лечение</t>
  </si>
  <si>
    <t>212.12</t>
  </si>
  <si>
    <t>Начисления на выплаты по оплате труда</t>
  </si>
  <si>
    <t>Оплата работ, услуг</t>
  </si>
  <si>
    <t>Услуги  связи</t>
  </si>
  <si>
    <t>Транспортные услуги</t>
  </si>
  <si>
    <t>Коммунальные услуги</t>
  </si>
  <si>
    <t>Оплата услуг отопления, горячего и холодного водоснабжения, предоставления газа и электроэнергии</t>
  </si>
  <si>
    <t xml:space="preserve">223.1 </t>
  </si>
  <si>
    <t>Оплата услуг отопления, ГВС</t>
  </si>
  <si>
    <t xml:space="preserve">223.11 </t>
  </si>
  <si>
    <t>Оплата услуг  газоснабжения</t>
  </si>
  <si>
    <t xml:space="preserve">223.12 </t>
  </si>
  <si>
    <t>Оплата потребления электрической энергии</t>
  </si>
  <si>
    <t xml:space="preserve">223.13 </t>
  </si>
  <si>
    <t>Оплата холодного водоснабжения, водоотведения</t>
  </si>
  <si>
    <t xml:space="preserve">223.14 </t>
  </si>
  <si>
    <t>Вывоз твердых коммунальных отходов</t>
  </si>
  <si>
    <t>223.15</t>
  </si>
  <si>
    <t>Арендная плата за пользование имуществом (за исключением земельных участков)</t>
  </si>
  <si>
    <t xml:space="preserve"> Работы и услуги по содержанию имущества</t>
  </si>
  <si>
    <t xml:space="preserve"> Содержание в чистоте помещений, зданий, дворов, иного имущества</t>
  </si>
  <si>
    <t>225.1</t>
  </si>
  <si>
    <t>Текущий ремонт</t>
  </si>
  <si>
    <t xml:space="preserve">225.2 </t>
  </si>
  <si>
    <t>Ремонт пожарной сигнализации</t>
  </si>
  <si>
    <t>225.21</t>
  </si>
  <si>
    <t>Ремонт тревожной  сигнализации</t>
  </si>
  <si>
    <t xml:space="preserve">225.22 </t>
  </si>
  <si>
    <t>Ремонт коммунальных сетей</t>
  </si>
  <si>
    <t xml:space="preserve">225.23 </t>
  </si>
  <si>
    <t>Текущий ремонт зданий и сооружений</t>
  </si>
  <si>
    <t xml:space="preserve">225.24 </t>
  </si>
  <si>
    <t>Ремонтные работы по подготовке к зиме</t>
  </si>
  <si>
    <t xml:space="preserve">225.25 </t>
  </si>
  <si>
    <t>Противопожарные мероприятия, связанные с содержанием имущества</t>
  </si>
  <si>
    <t xml:space="preserve">225.3 </t>
  </si>
  <si>
    <t>Пусконаладочные работы</t>
  </si>
  <si>
    <t xml:space="preserve">225.4 </t>
  </si>
  <si>
    <t>Другие расходы по содержанию имущества</t>
  </si>
  <si>
    <t xml:space="preserve">225.5 </t>
  </si>
  <si>
    <t>Расходы на техническое обслуживание пожарной сигнализации</t>
  </si>
  <si>
    <t>225.51</t>
  </si>
  <si>
    <t xml:space="preserve">Расходы  на техническое обслуживание тревожной сигнализации </t>
  </si>
  <si>
    <t xml:space="preserve">225.52 </t>
  </si>
  <si>
    <t xml:space="preserve">Прочие расходы по содержанию имущества </t>
  </si>
  <si>
    <t xml:space="preserve">225.53 </t>
  </si>
  <si>
    <t>Ремонт и техническое обслуживание оборудования и техники</t>
  </si>
  <si>
    <t>225.54</t>
  </si>
  <si>
    <t>Капитальный ремонт  и реставрация нефинансовых активов</t>
  </si>
  <si>
    <t>225.7</t>
  </si>
  <si>
    <t>Капитальный ремонт прочих объектов</t>
  </si>
  <si>
    <t>225.9</t>
  </si>
  <si>
    <t>Диагностика и ремонт автомобильной техники</t>
  </si>
  <si>
    <t>225.10</t>
  </si>
  <si>
    <t>Прочие работы, услуги</t>
  </si>
  <si>
    <t>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</si>
  <si>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226.1</t>
  </si>
  <si>
    <t>Разработка проектно-сметной документации для ремонта объектов нефинансовых активов, технических условий присоединения к сетям инженерно-технического обеспечения, увеличения потребляемой мощности и т.п.</t>
  </si>
  <si>
    <t>226.11</t>
  </si>
  <si>
    <t>Монтажные работы</t>
  </si>
  <si>
    <t xml:space="preserve">226.2 </t>
  </si>
  <si>
    <t>Услуги в области информационных технологий</t>
  </si>
  <si>
    <t xml:space="preserve">226.4 </t>
  </si>
  <si>
    <t>Типографские работы, услуги</t>
  </si>
  <si>
    <t xml:space="preserve">226.5 </t>
  </si>
  <si>
    <t>Медицинские услуги и санитарно-эпидемиологические работы и услуги (не связанные с содержанием имущества)</t>
  </si>
  <si>
    <t xml:space="preserve">226.6 </t>
  </si>
  <si>
    <t>Иные работы и услуги</t>
  </si>
  <si>
    <t xml:space="preserve">226.7 </t>
  </si>
  <si>
    <t>Экспертиза, авторский надзор</t>
  </si>
  <si>
    <t>226.72</t>
  </si>
  <si>
    <t>Прочие мероприятия по распоряжению имуществом</t>
  </si>
  <si>
    <t>226.73</t>
  </si>
  <si>
    <t>Возмещение проезда к месту командировки и обратно</t>
  </si>
  <si>
    <t>226.74</t>
  </si>
  <si>
    <t xml:space="preserve">Компенсация стоимости жилья в период командировки </t>
  </si>
  <si>
    <t>226.75</t>
  </si>
  <si>
    <t>Услуги по питанию</t>
  </si>
  <si>
    <t>226.76</t>
  </si>
  <si>
    <t>Услуги по охране</t>
  </si>
  <si>
    <t>226.77</t>
  </si>
  <si>
    <t>Обучение специалистов</t>
  </si>
  <si>
    <t>226.78</t>
  </si>
  <si>
    <t>Подписка на периодические печатные издания</t>
  </si>
  <si>
    <t>226.80</t>
  </si>
  <si>
    <t>Услуги банка по перечислению льгот и компенсаций</t>
  </si>
  <si>
    <t>226.9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</si>
  <si>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</si>
  <si>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</si>
  <si>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</si>
  <si>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"Социальное обеспечение"</t>
  </si>
  <si>
    <t>Пособия по социальной помощи населению</t>
  </si>
  <si>
    <t>262-263</t>
  </si>
  <si>
    <t>Пенсии, пособия, выплачиваемые работодателями, нанимателями бывшим работникам (выходное пособие)</t>
  </si>
  <si>
    <t xml:space="preserve">Социальные пособия и компенсации персоналу в денежной форме в т.ч. </t>
  </si>
  <si>
    <t>Компенсация на детей до 3-х лет</t>
  </si>
  <si>
    <t>266.1</t>
  </si>
  <si>
    <t>Пособие за счет работадателя 3 дня нетрудоспособности</t>
  </si>
  <si>
    <t>266.2</t>
  </si>
  <si>
    <t>Выходное пособие работникам связанные с организационно-штатными мероприятиями</t>
  </si>
  <si>
    <t>266.3</t>
  </si>
  <si>
    <t>Единовременное пособие муниципальным слежащим при выходе на пенсию</t>
  </si>
  <si>
    <t>266.4</t>
  </si>
  <si>
    <t>Прочие расходы</t>
  </si>
  <si>
    <t>Налоги, пошлины, сборы</t>
  </si>
  <si>
    <t>Штрафы за нарушение законодательства о налогах и сборах, нарушение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</si>
  <si>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</si>
  <si>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</si>
  <si>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Иные расходы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</si>
  <si>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</si>
  <si>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</si>
  <si>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</si>
  <si>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Поступление нефинансовых активов</t>
  </si>
  <si>
    <t>Увеличение стоимости основных средств</t>
  </si>
  <si>
    <t>Приобретение (изготовление) основных средств</t>
  </si>
  <si>
    <t xml:space="preserve">310.1 </t>
  </si>
  <si>
    <t>Комплектование книжных фондов</t>
  </si>
  <si>
    <t>310.2</t>
  </si>
  <si>
    <t>Увеличение стоимости материальных запасов</t>
  </si>
  <si>
    <t>Лекарственные препараты и материалы, применяемые в медицинских целях</t>
  </si>
  <si>
    <t>Продукты питания</t>
  </si>
  <si>
    <t>приобретение продуктов питания</t>
  </si>
  <si>
    <t>342.1</t>
  </si>
  <si>
    <t>приобретение бутилированной воды</t>
  </si>
  <si>
    <t>342.2</t>
  </si>
  <si>
    <t>Горюче-смазочные материалы</t>
  </si>
  <si>
    <t>Строительные материалы</t>
  </si>
  <si>
    <t>Мягкий инвентарь</t>
  </si>
  <si>
    <t>Прочие материальные запасы</t>
  </si>
  <si>
    <t>в том числе приобретение бутилированной воды</t>
  </si>
  <si>
    <t>346.1</t>
  </si>
  <si>
    <t>в том числе приобретение прочих материальных запасов</t>
  </si>
  <si>
    <t>346.2</t>
  </si>
  <si>
    <t>Материал.активы для целей капитальных вложений</t>
  </si>
  <si>
    <t xml:space="preserve">Увеличение стоимости прочих материальных запасов однократного применения </t>
  </si>
  <si>
    <t>Руководитель учреждения____________ /______________/</t>
  </si>
  <si>
    <t>Главный бухгалтер___________________ /___________________/</t>
  </si>
  <si>
    <t>(подпись) (расшифровка подписи)</t>
  </si>
  <si>
    <t>ПРОВЕРЕНО: Куратор________________________________(расшифровка подписи)</t>
  </si>
  <si>
    <t>внебюджет</t>
  </si>
  <si>
    <t>Утв.  ассигнования на год</t>
  </si>
  <si>
    <t>Доход с начала года</t>
  </si>
  <si>
    <t>2</t>
  </si>
  <si>
    <t>3</t>
  </si>
  <si>
    <t>4</t>
  </si>
  <si>
    <t>5</t>
  </si>
  <si>
    <t>6</t>
  </si>
  <si>
    <t>7</t>
  </si>
  <si>
    <t xml:space="preserve">ВСЕГО (в т.ч. ) </t>
  </si>
  <si>
    <t>210</t>
  </si>
  <si>
    <t>Социальное обеспечение</t>
  </si>
  <si>
    <t>Пособия по социальной помощи населения</t>
  </si>
  <si>
    <t>Продукты питания в т.ч.</t>
  </si>
  <si>
    <t>Расходы по налогу на прибыль ( с доходов)</t>
  </si>
  <si>
    <t>ДЕНЕЖНЫЕ СРЕДСТВА ПО ВРЕМЕННОМУ РАСПОРЯЖЕНИЮ</t>
  </si>
  <si>
    <t>свод  (Муниципальное Задание)</t>
  </si>
  <si>
    <t>Свод Муниципальное Задание</t>
  </si>
  <si>
    <t>Внебюджет</t>
  </si>
  <si>
    <t>Свод  (Муниципальное Задание)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</si>
</sst>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Arial Cyr"/>
      <family val="2"/>
      <charset val="204"/>
    </font>
    <font>
      <sz val="12"/>
      <color indexed="8"/>
      <name val="Times New Roman"/>
      <family val="1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/>
    <xf numFmtId="4" fontId="3" fillId="3" borderId="4" xfId="0" applyNumberFormat="1" applyFont="1" applyFill="1" applyBorder="1"/>
    <xf numFmtId="4" fontId="4" fillId="0" borderId="0" xfId="0" applyNumberFormat="1" applyFont="1"/>
    <xf numFmtId="0" fontId="1" fillId="0" borderId="0" xfId="0" applyFo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/>
    </xf>
    <xf numFmtId="4" fontId="6" fillId="0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0" borderId="13" xfId="0" applyNumberFormat="1" applyFont="1" applyFill="1" applyBorder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/>
    </xf>
    <xf numFmtId="4" fontId="3" fillId="3" borderId="14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4" fontId="6" fillId="0" borderId="14" xfId="0" applyNumberFormat="1" applyFont="1" applyFill="1" applyBorder="1" applyProtection="1">
      <protection locked="0"/>
    </xf>
    <xf numFmtId="4" fontId="7" fillId="2" borderId="14" xfId="0" applyNumberFormat="1" applyFont="1" applyFill="1" applyBorder="1" applyProtection="1">
      <protection locked="0"/>
    </xf>
    <xf numFmtId="0" fontId="3" fillId="2" borderId="11" xfId="0" applyFont="1" applyFill="1" applyBorder="1"/>
    <xf numFmtId="4" fontId="8" fillId="2" borderId="14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wrapText="1"/>
    </xf>
    <xf numFmtId="0" fontId="9" fillId="2" borderId="12" xfId="0" applyFont="1" applyFill="1" applyBorder="1" applyAlignment="1">
      <alignment horizontal="center" wrapText="1"/>
    </xf>
    <xf numFmtId="4" fontId="9" fillId="2" borderId="14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4" fontId="9" fillId="3" borderId="14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4" fontId="11" fillId="2" borderId="14" xfId="0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11" fillId="2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12" fillId="0" borderId="0" xfId="0" applyFont="1"/>
    <xf numFmtId="4" fontId="3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0" fillId="0" borderId="0" xfId="0" applyFont="1"/>
    <xf numFmtId="4" fontId="13" fillId="0" borderId="14" xfId="0" applyNumberFormat="1" applyFont="1" applyFill="1" applyBorder="1" applyProtection="1">
      <protection locked="0"/>
    </xf>
    <xf numFmtId="4" fontId="14" fillId="2" borderId="14" xfId="0" applyNumberFormat="1" applyFont="1" applyFill="1" applyBorder="1" applyProtection="1">
      <protection locked="0"/>
    </xf>
    <xf numFmtId="4" fontId="13" fillId="0" borderId="13" xfId="0" applyNumberFormat="1" applyFont="1" applyFill="1" applyBorder="1"/>
    <xf numFmtId="0" fontId="3" fillId="0" borderId="11" xfId="0" applyFont="1" applyFill="1" applyBorder="1"/>
    <xf numFmtId="4" fontId="15" fillId="0" borderId="1" xfId="0" applyNumberFormat="1" applyFont="1" applyFill="1" applyBorder="1" applyAlignment="1" applyProtection="1">
      <alignment horizontal="right"/>
      <protection locked="0"/>
    </xf>
    <xf numFmtId="4" fontId="16" fillId="2" borderId="1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wrapText="1"/>
    </xf>
    <xf numFmtId="4" fontId="15" fillId="4" borderId="14" xfId="0" applyNumberFormat="1" applyFont="1" applyFill="1" applyBorder="1" applyAlignment="1" applyProtection="1">
      <alignment horizontal="right"/>
      <protection locked="0"/>
    </xf>
    <xf numFmtId="4" fontId="16" fillId="2" borderId="14" xfId="0" applyNumberFormat="1" applyFont="1" applyFill="1" applyBorder="1" applyAlignment="1">
      <alignment horizontal="right"/>
    </xf>
    <xf numFmtId="0" fontId="3" fillId="5" borderId="11" xfId="0" applyFont="1" applyFill="1" applyBorder="1"/>
    <xf numFmtId="0" fontId="3" fillId="5" borderId="12" xfId="0" applyFont="1" applyFill="1" applyBorder="1" applyAlignment="1">
      <alignment horizontal="center" wrapText="1"/>
    </xf>
    <xf numFmtId="4" fontId="17" fillId="5" borderId="14" xfId="0" applyNumberFormat="1" applyFont="1" applyFill="1" applyBorder="1" applyAlignment="1"/>
    <xf numFmtId="0" fontId="5" fillId="4" borderId="11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wrapText="1"/>
    </xf>
    <xf numFmtId="4" fontId="5" fillId="4" borderId="14" xfId="0" applyNumberFormat="1" applyFont="1" applyFill="1" applyBorder="1" applyAlignment="1" applyProtection="1">
      <alignment horizontal="right"/>
      <protection locked="0"/>
    </xf>
    <xf numFmtId="4" fontId="6" fillId="4" borderId="14" xfId="0" applyNumberFormat="1" applyFont="1" applyFill="1" applyBorder="1" applyProtection="1">
      <protection locked="0"/>
    </xf>
    <xf numFmtId="4" fontId="11" fillId="2" borderId="14" xfId="0" applyNumberFormat="1" applyFont="1" applyFill="1" applyBorder="1"/>
    <xf numFmtId="0" fontId="5" fillId="5" borderId="11" xfId="0" applyFont="1" applyFill="1" applyBorder="1" applyAlignment="1">
      <alignment wrapText="1"/>
    </xf>
    <xf numFmtId="0" fontId="5" fillId="5" borderId="12" xfId="0" applyFont="1" applyFill="1" applyBorder="1" applyAlignment="1">
      <alignment horizontal="center" wrapText="1"/>
    </xf>
    <xf numFmtId="4" fontId="1" fillId="0" borderId="0" xfId="0" applyNumberFormat="1" applyFont="1"/>
    <xf numFmtId="4" fontId="6" fillId="4" borderId="1" xfId="0" applyNumberFormat="1" applyFont="1" applyFill="1" applyBorder="1" applyProtection="1">
      <protection locked="0"/>
    </xf>
    <xf numFmtId="0" fontId="3" fillId="3" borderId="11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18" fillId="0" borderId="11" xfId="0" applyFont="1" applyFill="1" applyBorder="1" applyAlignment="1">
      <alignment wrapText="1"/>
    </xf>
    <xf numFmtId="4" fontId="5" fillId="0" borderId="14" xfId="0" applyNumberFormat="1" applyFont="1" applyFill="1" applyBorder="1" applyAlignment="1" applyProtection="1">
      <alignment horizontal="right"/>
      <protection locked="0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4" fontId="19" fillId="4" borderId="14" xfId="0" applyNumberFormat="1" applyFont="1" applyFill="1" applyBorder="1" applyProtection="1">
      <protection locked="0"/>
    </xf>
    <xf numFmtId="4" fontId="19" fillId="2" borderId="14" xfId="0" applyNumberFormat="1" applyFont="1" applyFill="1" applyBorder="1"/>
    <xf numFmtId="4" fontId="20" fillId="0" borderId="14" xfId="0" applyNumberFormat="1" applyFont="1" applyFill="1" applyBorder="1" applyProtection="1">
      <protection locked="0"/>
    </xf>
    <xf numFmtId="4" fontId="21" fillId="0" borderId="1" xfId="0" applyNumberFormat="1" applyFont="1" applyFill="1" applyBorder="1" applyProtection="1">
      <protection locked="0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wrapText="1"/>
    </xf>
    <xf numFmtId="4" fontId="6" fillId="0" borderId="17" xfId="0" applyNumberFormat="1" applyFont="1" applyFill="1" applyBorder="1" applyProtection="1">
      <protection locked="0"/>
    </xf>
    <xf numFmtId="4" fontId="11" fillId="2" borderId="17" xfId="0" applyNumberFormat="1" applyFont="1" applyFill="1" applyBorder="1" applyProtection="1">
      <protection locked="0"/>
    </xf>
    <xf numFmtId="49" fontId="0" fillId="0" borderId="18" xfId="0" applyNumberFormat="1" applyBorder="1" applyAlignment="1">
      <alignment horizontal="left" vertical="center" wrapText="1"/>
    </xf>
    <xf numFmtId="49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3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/>
    <xf numFmtId="0" fontId="0" fillId="0" borderId="0" xfId="0" applyAlignment="1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5" xfId="0" applyNumberFormat="1" applyFont="1" applyFill="1" applyBorder="1" applyAlignment="1">
      <alignment horizontal="center" wrapText="1"/>
    </xf>
    <xf numFmtId="49" fontId="1" fillId="4" borderId="7" xfId="0" applyNumberFormat="1" applyFont="1" applyFill="1" applyBorder="1" applyAlignment="1">
      <alignment horizontal="center" wrapText="1"/>
    </xf>
    <xf numFmtId="49" fontId="1" fillId="6" borderId="21" xfId="0" applyNumberFormat="1" applyFont="1" applyFill="1" applyBorder="1" applyAlignment="1">
      <alignment horizontal="left" vertical="center" wrapText="1"/>
    </xf>
    <xf numFmtId="49" fontId="1" fillId="6" borderId="21" xfId="0" applyNumberFormat="1" applyFont="1" applyFill="1" applyBorder="1" applyAlignment="1">
      <alignment horizontal="center"/>
    </xf>
    <xf numFmtId="4" fontId="1" fillId="6" borderId="21" xfId="0" applyNumberFormat="1" applyFont="1" applyFill="1" applyBorder="1" applyProtection="1">
      <protection locked="0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Protection="1">
      <protection locked="0"/>
    </xf>
    <xf numFmtId="4" fontId="6" fillId="5" borderId="13" xfId="0" applyNumberFormat="1" applyFont="1" applyFill="1" applyBorder="1" applyProtection="1"/>
    <xf numFmtId="4" fontId="3" fillId="3" borderId="14" xfId="0" applyNumberFormat="1" applyFont="1" applyFill="1" applyBorder="1" applyAlignment="1" applyProtection="1">
      <alignment horizontal="right"/>
    </xf>
    <xf numFmtId="4" fontId="3" fillId="5" borderId="14" xfId="0" applyNumberFormat="1" applyFont="1" applyFill="1" applyBorder="1" applyAlignment="1" applyProtection="1">
      <alignment horizontal="right"/>
    </xf>
    <xf numFmtId="0" fontId="3" fillId="3" borderId="11" xfId="0" applyFont="1" applyFill="1" applyBorder="1"/>
    <xf numFmtId="0" fontId="9" fillId="3" borderId="11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 wrapText="1"/>
    </xf>
    <xf numFmtId="4" fontId="9" fillId="3" borderId="14" xfId="0" applyNumberFormat="1" applyFont="1" applyFill="1" applyBorder="1" applyAlignment="1" applyProtection="1">
      <alignment horizontal="right"/>
    </xf>
    <xf numFmtId="4" fontId="9" fillId="5" borderId="14" xfId="0" applyNumberFormat="1" applyFont="1" applyFill="1" applyBorder="1" applyAlignment="1" applyProtection="1">
      <alignment horizontal="right"/>
    </xf>
    <xf numFmtId="4" fontId="2" fillId="5" borderId="13" xfId="0" applyNumberFormat="1" applyFont="1" applyFill="1" applyBorder="1" applyProtection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 applyProtection="1">
      <alignment horizontal="right"/>
    </xf>
    <xf numFmtId="4" fontId="13" fillId="5" borderId="13" xfId="0" applyNumberFormat="1" applyFont="1" applyFill="1" applyBorder="1" applyProtection="1"/>
    <xf numFmtId="0" fontId="3" fillId="5" borderId="11" xfId="0" applyFont="1" applyFill="1" applyBorder="1" applyAlignment="1">
      <alignment wrapText="1"/>
    </xf>
    <xf numFmtId="4" fontId="17" fillId="5" borderId="14" xfId="0" applyNumberFormat="1" applyFont="1" applyFill="1" applyBorder="1" applyAlignment="1" applyProtection="1"/>
    <xf numFmtId="0" fontId="3" fillId="4" borderId="11" xfId="0" applyFont="1" applyFill="1" applyBorder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4" fontId="21" fillId="0" borderId="14" xfId="0" applyNumberFormat="1" applyFont="1" applyFill="1" applyBorder="1" applyProtection="1">
      <protection locked="0"/>
    </xf>
    <xf numFmtId="4" fontId="21" fillId="5" borderId="14" xfId="0" applyNumberFormat="1" applyFont="1" applyFill="1" applyBorder="1" applyProtection="1">
      <protection locked="0"/>
    </xf>
    <xf numFmtId="0" fontId="25" fillId="0" borderId="11" xfId="0" applyFont="1" applyFill="1" applyBorder="1" applyAlignment="1">
      <alignment wrapText="1"/>
    </xf>
    <xf numFmtId="4" fontId="21" fillId="5" borderId="1" xfId="0" applyNumberFormat="1" applyFont="1" applyFill="1" applyBorder="1" applyProtection="1">
      <protection locked="0"/>
    </xf>
    <xf numFmtId="4" fontId="21" fillId="5" borderId="1" xfId="0" applyNumberFormat="1" applyFont="1" applyFill="1" applyBorder="1" applyProtection="1"/>
    <xf numFmtId="0" fontId="25" fillId="0" borderId="12" xfId="0" applyFont="1" applyFill="1" applyBorder="1" applyAlignment="1">
      <alignment horizontal="center" wrapText="1"/>
    </xf>
    <xf numFmtId="4" fontId="6" fillId="5" borderId="22" xfId="0" applyNumberFormat="1" applyFont="1" applyFill="1" applyBorder="1" applyProtection="1"/>
    <xf numFmtId="0" fontId="26" fillId="0" borderId="23" xfId="0" applyFont="1" applyBorder="1"/>
    <xf numFmtId="0" fontId="26" fillId="0" borderId="24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24" fillId="0" borderId="24" xfId="0" applyFont="1" applyBorder="1" applyProtection="1">
      <protection locked="0"/>
    </xf>
    <xf numFmtId="4" fontId="1" fillId="7" borderId="25" xfId="0" applyNumberFormat="1" applyFont="1" applyFill="1" applyBorder="1"/>
    <xf numFmtId="0" fontId="27" fillId="0" borderId="18" xfId="0" applyFont="1" applyBorder="1"/>
    <xf numFmtId="0" fontId="26" fillId="0" borderId="19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24" fillId="0" borderId="19" xfId="0" applyFont="1" applyBorder="1" applyProtection="1">
      <protection locked="0"/>
    </xf>
    <xf numFmtId="4" fontId="1" fillId="7" borderId="20" xfId="0" applyNumberFormat="1" applyFont="1" applyFill="1" applyBorder="1"/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/>
      <protection locked="0"/>
    </xf>
    <xf numFmtId="0" fontId="2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1"/>
  <sheetViews>
    <sheetView workbookViewId="0">
      <selection activeCell="C13" sqref="C13:D13"/>
    </sheetView>
  </sheetViews>
  <sheetFormatPr defaultRowHeight="15" x14ac:dyDescent="0.25"/>
  <cols>
    <col min="1" max="1" width="61.28515625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14062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57" t="s">
        <v>0</v>
      </c>
      <c r="B7" s="157"/>
      <c r="C7" s="157"/>
      <c r="D7" s="157"/>
      <c r="E7" s="157"/>
      <c r="F7" s="157"/>
      <c r="G7" s="157"/>
    </row>
    <row r="8" spans="1:9" x14ac:dyDescent="0.25">
      <c r="B8" s="2" t="s">
        <v>1</v>
      </c>
      <c r="C8" s="3">
        <v>44044</v>
      </c>
    </row>
    <row r="9" spans="1:9" x14ac:dyDescent="0.25">
      <c r="G9" s="4" t="s">
        <v>2</v>
      </c>
    </row>
    <row r="10" spans="1:9" x14ac:dyDescent="0.25">
      <c r="A10" s="1" t="s">
        <v>3</v>
      </c>
      <c r="C10" s="158" t="s">
        <v>4</v>
      </c>
      <c r="D10" s="158"/>
      <c r="F10" t="s">
        <v>5</v>
      </c>
      <c r="G10" s="4">
        <v>503010</v>
      </c>
      <c r="H10">
        <v>40548899</v>
      </c>
      <c r="I10" t="s">
        <v>6</v>
      </c>
    </row>
    <row r="11" spans="1:9" x14ac:dyDescent="0.25">
      <c r="A11" s="1" t="s">
        <v>7</v>
      </c>
      <c r="F11" t="s">
        <v>8</v>
      </c>
      <c r="G11" s="5"/>
      <c r="I11" t="s">
        <v>9</v>
      </c>
    </row>
    <row r="12" spans="1:9" x14ac:dyDescent="0.25">
      <c r="A12" s="1" t="s">
        <v>10</v>
      </c>
      <c r="F12" t="s">
        <v>11</v>
      </c>
      <c r="G12" s="5"/>
    </row>
    <row r="13" spans="1:9" x14ac:dyDescent="0.25">
      <c r="A13" s="1" t="s">
        <v>12</v>
      </c>
      <c r="C13" s="159" t="s">
        <v>185</v>
      </c>
      <c r="D13" s="159"/>
      <c r="F13" t="s">
        <v>13</v>
      </c>
      <c r="G13" s="5"/>
    </row>
    <row r="14" spans="1:9" ht="15.75" thickBot="1" x14ac:dyDescent="0.3">
      <c r="G14" s="4">
        <v>383</v>
      </c>
    </row>
    <row r="15" spans="1:9" ht="75.75" thickBot="1" x14ac:dyDescent="0.3">
      <c r="A15" s="6" t="s">
        <v>14</v>
      </c>
      <c r="B15" s="7" t="s">
        <v>15</v>
      </c>
      <c r="C15" s="8" t="s">
        <v>16</v>
      </c>
      <c r="D15" s="7" t="s">
        <v>17</v>
      </c>
      <c r="E15" s="8" t="s">
        <v>18</v>
      </c>
      <c r="F15" s="7" t="s">
        <v>19</v>
      </c>
      <c r="G15" s="9" t="s">
        <v>20</v>
      </c>
    </row>
    <row r="16" spans="1:9" ht="15.75" thickBot="1" x14ac:dyDescent="0.3">
      <c r="A16" s="6" t="s">
        <v>21</v>
      </c>
      <c r="B16" s="10">
        <v>2</v>
      </c>
      <c r="C16" s="11">
        <v>3</v>
      </c>
      <c r="D16" s="10">
        <v>4</v>
      </c>
      <c r="E16" s="11">
        <v>5</v>
      </c>
      <c r="F16" s="10">
        <v>6</v>
      </c>
      <c r="G16" s="12">
        <v>7</v>
      </c>
    </row>
    <row r="17" spans="1:9" s="18" customFormat="1" ht="16.5" thickBot="1" x14ac:dyDescent="0.3">
      <c r="A17" s="13" t="s">
        <v>22</v>
      </c>
      <c r="B17" s="14" t="s">
        <v>23</v>
      </c>
      <c r="C17" s="15">
        <f>ROUND(C18+C24+C73+C81+C90,2)</f>
        <v>13653513.529999999</v>
      </c>
      <c r="D17" s="15">
        <f>ROUND(D18+D24+D73+D81+D90,2)</f>
        <v>8861465.1799999997</v>
      </c>
      <c r="E17" s="15">
        <f>ROUND(E18+E24+E73+E81+E90,2)</f>
        <v>8861465.1799999997</v>
      </c>
      <c r="F17" s="15">
        <f>ROUND(F18+F24+F73+F81+F90,2)</f>
        <v>7889713.5300000003</v>
      </c>
      <c r="G17" s="15">
        <f>ROUND(G18+G24+G73+G81+G90,2)</f>
        <v>971751.65</v>
      </c>
      <c r="H17" s="16">
        <f>ROUND(H18+H24+H73+H78+H87,2)</f>
        <v>6905640.1600000001</v>
      </c>
      <c r="I17" s="17">
        <f>D17-F17</f>
        <v>971751.64999999944</v>
      </c>
    </row>
    <row r="18" spans="1:9" ht="31.5" x14ac:dyDescent="0.25">
      <c r="A18" s="19" t="s">
        <v>24</v>
      </c>
      <c r="B18" s="20">
        <v>210</v>
      </c>
      <c r="C18" s="21">
        <f t="shared" ref="C18:H18" si="0">ROUND(C19+C20+C23,2)</f>
        <v>11254756.529999999</v>
      </c>
      <c r="D18" s="21">
        <f t="shared" si="0"/>
        <v>7137036.5899999999</v>
      </c>
      <c r="E18" s="21">
        <f t="shared" si="0"/>
        <v>7137036.5899999999</v>
      </c>
      <c r="F18" s="21">
        <f t="shared" si="0"/>
        <v>6223536.1900000004</v>
      </c>
      <c r="G18" s="21">
        <f t="shared" si="0"/>
        <v>913500.4</v>
      </c>
      <c r="H18" s="22">
        <f t="shared" si="0"/>
        <v>5310035.79</v>
      </c>
      <c r="I18" s="17">
        <f>D18-F18</f>
        <v>913500.39999999944</v>
      </c>
    </row>
    <row r="19" spans="1:9" s="18" customFormat="1" ht="15.75" x14ac:dyDescent="0.25">
      <c r="A19" s="23" t="s">
        <v>25</v>
      </c>
      <c r="B19" s="24">
        <v>211</v>
      </c>
      <c r="C19" s="25">
        <v>8644218</v>
      </c>
      <c r="D19" s="25">
        <v>5343662.5599999996</v>
      </c>
      <c r="E19" s="25">
        <v>5343662.5599999996</v>
      </c>
      <c r="F19" s="25">
        <v>4768729.9000000004</v>
      </c>
      <c r="G19" s="26">
        <f>ROUND(E19-F19,2)</f>
        <v>574932.66</v>
      </c>
      <c r="H19" s="27">
        <f>ROUND(F19-G19,2)</f>
        <v>4193797.24</v>
      </c>
      <c r="I19" s="17">
        <f>D19-F19</f>
        <v>574932.65999999922</v>
      </c>
    </row>
    <row r="20" spans="1:9" ht="15.75" x14ac:dyDescent="0.25">
      <c r="A20" s="28" t="s">
        <v>26</v>
      </c>
      <c r="B20" s="29">
        <v>212</v>
      </c>
      <c r="C20" s="30">
        <f t="shared" ref="C20:H20" si="1">ROUND(C21+C22,2)</f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1">
        <f t="shared" si="1"/>
        <v>0</v>
      </c>
      <c r="I20" s="17">
        <f>D20-F20</f>
        <v>0</v>
      </c>
    </row>
    <row r="21" spans="1:9" s="18" customFormat="1" ht="15.75" x14ac:dyDescent="0.25">
      <c r="A21" s="32" t="s">
        <v>27</v>
      </c>
      <c r="B21" s="33" t="s">
        <v>28</v>
      </c>
      <c r="C21" s="34"/>
      <c r="D21" s="34"/>
      <c r="E21" s="34"/>
      <c r="F21" s="34"/>
      <c r="G21" s="35">
        <f>+ROUND(E21-F21,2)</f>
        <v>0</v>
      </c>
      <c r="H21" s="27">
        <f>ROUND(F21-G21,2)</f>
        <v>0</v>
      </c>
      <c r="I21" s="17">
        <f>D21-F21</f>
        <v>0</v>
      </c>
    </row>
    <row r="22" spans="1:9" ht="15.75" x14ac:dyDescent="0.25">
      <c r="A22" s="32" t="s">
        <v>29</v>
      </c>
      <c r="B22" s="33" t="s">
        <v>30</v>
      </c>
      <c r="C22" s="34"/>
      <c r="D22" s="34"/>
      <c r="E22" s="34"/>
      <c r="F22" s="34"/>
      <c r="G22" s="35">
        <f>ROUND(E22-F22,2)</f>
        <v>0</v>
      </c>
      <c r="H22" s="27">
        <f>ROUND(F22-G22,2)</f>
        <v>0</v>
      </c>
      <c r="I22" s="17"/>
    </row>
    <row r="23" spans="1:9" ht="15.75" x14ac:dyDescent="0.25">
      <c r="A23" s="32" t="s">
        <v>31</v>
      </c>
      <c r="B23" s="33">
        <v>213</v>
      </c>
      <c r="C23" s="34">
        <v>2610538.5299999998</v>
      </c>
      <c r="D23" s="34">
        <v>1793374.03</v>
      </c>
      <c r="E23" s="34">
        <v>1793374.03</v>
      </c>
      <c r="F23" s="34">
        <v>1454806.29</v>
      </c>
      <c r="G23" s="35">
        <f>ROUND(E23-F23,2)</f>
        <v>338567.74</v>
      </c>
      <c r="H23" s="27">
        <f>ROUND(F23-G23,2)</f>
        <v>1116238.55</v>
      </c>
      <c r="I23" s="17">
        <f t="shared" ref="I23:I32" si="2">D23-F23</f>
        <v>338567.74</v>
      </c>
    </row>
    <row r="24" spans="1:9" ht="15.75" x14ac:dyDescent="0.25">
      <c r="A24" s="36" t="s">
        <v>32</v>
      </c>
      <c r="B24" s="29">
        <v>220</v>
      </c>
      <c r="C24" s="30">
        <f t="shared" ref="C24:H24" si="3">ROUND(C25+C26+C27+C34+C35+C53+C70+C71+C72,2)</f>
        <v>1484255</v>
      </c>
      <c r="D24" s="30">
        <f t="shared" si="3"/>
        <v>1154855.1399999999</v>
      </c>
      <c r="E24" s="30">
        <f t="shared" si="3"/>
        <v>1154855.1399999999</v>
      </c>
      <c r="F24" s="30">
        <f t="shared" si="3"/>
        <v>1098989.3999999999</v>
      </c>
      <c r="G24" s="30">
        <f t="shared" si="3"/>
        <v>55865.74</v>
      </c>
      <c r="H24" s="31">
        <f t="shared" si="3"/>
        <v>1043123.66</v>
      </c>
      <c r="I24" s="17">
        <f t="shared" si="2"/>
        <v>55865.739999999991</v>
      </c>
    </row>
    <row r="25" spans="1:9" ht="15.75" x14ac:dyDescent="0.25">
      <c r="A25" s="23" t="s">
        <v>33</v>
      </c>
      <c r="B25" s="24">
        <v>221</v>
      </c>
      <c r="C25" s="34">
        <v>70000</v>
      </c>
      <c r="D25" s="34">
        <v>30000</v>
      </c>
      <c r="E25" s="34">
        <v>30000</v>
      </c>
      <c r="F25" s="34">
        <v>25500</v>
      </c>
      <c r="G25" s="35">
        <f>ROUND(E25-F25,2)</f>
        <v>4500</v>
      </c>
      <c r="H25" s="27">
        <f>ROUND(F25-G25,2)</f>
        <v>21000</v>
      </c>
      <c r="I25" s="17">
        <f t="shared" si="2"/>
        <v>4500</v>
      </c>
    </row>
    <row r="26" spans="1:9" s="18" customFormat="1" ht="15.75" x14ac:dyDescent="0.25">
      <c r="A26" s="23" t="s">
        <v>34</v>
      </c>
      <c r="B26" s="24">
        <v>222</v>
      </c>
      <c r="C26" s="34"/>
      <c r="D26" s="34"/>
      <c r="E26" s="34"/>
      <c r="F26" s="34"/>
      <c r="G26" s="35">
        <f>ROUND(E26-F26,2)</f>
        <v>0</v>
      </c>
      <c r="H26" s="27">
        <f>ROUND(F26-G26,2)</f>
        <v>0</v>
      </c>
      <c r="I26" s="17">
        <f t="shared" si="2"/>
        <v>0</v>
      </c>
    </row>
    <row r="27" spans="1:9" ht="15.75" x14ac:dyDescent="0.25">
      <c r="A27" s="28" t="s">
        <v>35</v>
      </c>
      <c r="B27" s="29">
        <v>223</v>
      </c>
      <c r="C27" s="30">
        <f t="shared" ref="C27:H27" si="4">ROUND(C28,2)</f>
        <v>891073</v>
      </c>
      <c r="D27" s="30">
        <f t="shared" si="4"/>
        <v>757120.46</v>
      </c>
      <c r="E27" s="30">
        <f t="shared" si="4"/>
        <v>757120.46</v>
      </c>
      <c r="F27" s="30">
        <f t="shared" si="4"/>
        <v>713516.72</v>
      </c>
      <c r="G27" s="37">
        <f t="shared" si="4"/>
        <v>43603.74</v>
      </c>
      <c r="H27" s="31">
        <f t="shared" si="4"/>
        <v>669912.98</v>
      </c>
      <c r="I27" s="17">
        <f t="shared" si="2"/>
        <v>43603.739999999991</v>
      </c>
    </row>
    <row r="28" spans="1:9" ht="31.5" x14ac:dyDescent="0.25">
      <c r="A28" s="38" t="s">
        <v>36</v>
      </c>
      <c r="B28" s="39" t="s">
        <v>37</v>
      </c>
      <c r="C28" s="40">
        <f t="shared" ref="C28:H28" si="5">ROUND(C29+C30+C31+C32+C33,2)</f>
        <v>891073</v>
      </c>
      <c r="D28" s="40">
        <f t="shared" si="5"/>
        <v>757120.46</v>
      </c>
      <c r="E28" s="40">
        <f t="shared" si="5"/>
        <v>757120.46</v>
      </c>
      <c r="F28" s="40">
        <f t="shared" si="5"/>
        <v>713516.72</v>
      </c>
      <c r="G28" s="41">
        <f t="shared" si="5"/>
        <v>43603.74</v>
      </c>
      <c r="H28" s="42">
        <f t="shared" si="5"/>
        <v>669912.98</v>
      </c>
      <c r="I28" s="17">
        <f t="shared" si="2"/>
        <v>43603.739999999991</v>
      </c>
    </row>
    <row r="29" spans="1:9" ht="15.75" x14ac:dyDescent="0.25">
      <c r="A29" s="32" t="s">
        <v>38</v>
      </c>
      <c r="B29" s="33" t="s">
        <v>39</v>
      </c>
      <c r="C29" s="34">
        <v>495919.33</v>
      </c>
      <c r="D29" s="34">
        <v>502614.6</v>
      </c>
      <c r="E29" s="34">
        <v>502614.6</v>
      </c>
      <c r="F29" s="34">
        <v>502614.6</v>
      </c>
      <c r="G29" s="35">
        <f>ROUND(E29-F29,2)</f>
        <v>0</v>
      </c>
      <c r="H29" s="27">
        <f>ROUND(F29-G29,2)</f>
        <v>502614.6</v>
      </c>
      <c r="I29" s="17">
        <f t="shared" si="2"/>
        <v>0</v>
      </c>
    </row>
    <row r="30" spans="1:9" s="18" customFormat="1" ht="15.75" x14ac:dyDescent="0.25">
      <c r="A30" s="32" t="s">
        <v>40</v>
      </c>
      <c r="B30" s="33" t="s">
        <v>41</v>
      </c>
      <c r="C30" s="34"/>
      <c r="D30" s="34"/>
      <c r="E30" s="34"/>
      <c r="F30" s="34"/>
      <c r="G30" s="35">
        <f xml:space="preserve"> ROUND(E30-F30,2)</f>
        <v>0</v>
      </c>
      <c r="H30" s="27">
        <f>ROUND(F30-G30,2)</f>
        <v>0</v>
      </c>
      <c r="I30" s="17">
        <f t="shared" si="2"/>
        <v>0</v>
      </c>
    </row>
    <row r="31" spans="1:9" ht="15.75" x14ac:dyDescent="0.25">
      <c r="A31" s="32" t="s">
        <v>42</v>
      </c>
      <c r="B31" s="33" t="s">
        <v>43</v>
      </c>
      <c r="C31" s="34">
        <v>208793.67</v>
      </c>
      <c r="D31" s="34">
        <v>173772.35</v>
      </c>
      <c r="E31" s="34">
        <v>173772.35</v>
      </c>
      <c r="F31" s="34">
        <v>130168.61</v>
      </c>
      <c r="G31" s="35">
        <f>ROUND(E31-F31,2)</f>
        <v>43603.74</v>
      </c>
      <c r="H31" s="27">
        <f>ROUND(F31-G31,2)</f>
        <v>86564.87</v>
      </c>
      <c r="I31" s="17">
        <f t="shared" si="2"/>
        <v>43603.740000000005</v>
      </c>
    </row>
    <row r="32" spans="1:9" ht="15.75" x14ac:dyDescent="0.25">
      <c r="A32" s="32" t="s">
        <v>44</v>
      </c>
      <c r="B32" s="33" t="s">
        <v>45</v>
      </c>
      <c r="C32" s="34">
        <v>125000</v>
      </c>
      <c r="D32" s="34">
        <v>54322.6</v>
      </c>
      <c r="E32" s="34">
        <v>54322.6</v>
      </c>
      <c r="F32" s="34">
        <v>54322.6</v>
      </c>
      <c r="G32" s="35">
        <f>ROUND(E32-F32,2)</f>
        <v>0</v>
      </c>
      <c r="H32" s="27">
        <f>ROUND(F32-G32,2)</f>
        <v>54322.6</v>
      </c>
      <c r="I32" s="17">
        <f t="shared" si="2"/>
        <v>0</v>
      </c>
    </row>
    <row r="33" spans="1:9" ht="15.75" x14ac:dyDescent="0.25">
      <c r="A33" s="32" t="s">
        <v>46</v>
      </c>
      <c r="B33" s="33" t="s">
        <v>47</v>
      </c>
      <c r="C33" s="34">
        <v>61360</v>
      </c>
      <c r="D33" s="34">
        <v>26410.91</v>
      </c>
      <c r="E33" s="34">
        <v>26410.91</v>
      </c>
      <c r="F33" s="34">
        <v>26410.91</v>
      </c>
      <c r="G33" s="35">
        <f>ROUND(E33-F33,2)</f>
        <v>0</v>
      </c>
      <c r="H33" s="27">
        <f>ROUND(F33-G33,2)</f>
        <v>26410.91</v>
      </c>
      <c r="I33" s="17"/>
    </row>
    <row r="34" spans="1:9" ht="31.5" x14ac:dyDescent="0.25">
      <c r="A34" s="43" t="s">
        <v>48</v>
      </c>
      <c r="B34" s="44">
        <v>224</v>
      </c>
      <c r="C34" s="45"/>
      <c r="D34" s="45"/>
      <c r="E34" s="45"/>
      <c r="F34" s="45"/>
      <c r="G34" s="35">
        <f>ROUND(E34-F34,2)</f>
        <v>0</v>
      </c>
      <c r="H34" s="46">
        <f>ROUND(F34-G34,2)</f>
        <v>0</v>
      </c>
      <c r="I34" s="17">
        <f t="shared" ref="I34:I65" si="6">D34-F34</f>
        <v>0</v>
      </c>
    </row>
    <row r="35" spans="1:9" ht="15.75" x14ac:dyDescent="0.25">
      <c r="A35" s="47" t="s">
        <v>49</v>
      </c>
      <c r="B35" s="48">
        <v>225</v>
      </c>
      <c r="C35" s="30">
        <f t="shared" ref="C35:H35" si="7">ROUND(C36+C37+C43+C44+C45+C50+C51+C52,2)</f>
        <v>220900</v>
      </c>
      <c r="D35" s="30">
        <f t="shared" si="7"/>
        <v>143509.29999999999</v>
      </c>
      <c r="E35" s="30">
        <f t="shared" si="7"/>
        <v>143509.29999999999</v>
      </c>
      <c r="F35" s="30">
        <f t="shared" si="7"/>
        <v>142009.29999999999</v>
      </c>
      <c r="G35" s="37">
        <f t="shared" si="7"/>
        <v>1500</v>
      </c>
      <c r="H35" s="31">
        <f t="shared" si="7"/>
        <v>140509.29999999999</v>
      </c>
      <c r="I35" s="17">
        <f t="shared" si="6"/>
        <v>1500</v>
      </c>
    </row>
    <row r="36" spans="1:9" s="18" customFormat="1" ht="31.5" x14ac:dyDescent="0.25">
      <c r="A36" s="32" t="s">
        <v>50</v>
      </c>
      <c r="B36" s="33" t="s">
        <v>51</v>
      </c>
      <c r="C36" s="25">
        <v>14580</v>
      </c>
      <c r="D36" s="25">
        <v>4856.8</v>
      </c>
      <c r="E36" s="25">
        <v>4856.8</v>
      </c>
      <c r="F36" s="25">
        <v>4856.8</v>
      </c>
      <c r="G36" s="26">
        <f>ROUND(E36-F36,2)</f>
        <v>0</v>
      </c>
      <c r="H36" s="27">
        <f>ROUND(F36-G36,2)</f>
        <v>4856.8</v>
      </c>
      <c r="I36" s="17">
        <f t="shared" si="6"/>
        <v>0</v>
      </c>
    </row>
    <row r="37" spans="1:9" ht="15.75" x14ac:dyDescent="0.25">
      <c r="A37" s="38" t="s">
        <v>52</v>
      </c>
      <c r="B37" s="39" t="s">
        <v>53</v>
      </c>
      <c r="C37" s="40">
        <f t="shared" ref="C37:H37" si="8">ROUND(C38+C39+C40+C41+C42,2)</f>
        <v>80000</v>
      </c>
      <c r="D37" s="40">
        <f t="shared" si="8"/>
        <v>80000</v>
      </c>
      <c r="E37" s="40">
        <f t="shared" si="8"/>
        <v>80000</v>
      </c>
      <c r="F37" s="40">
        <f t="shared" si="8"/>
        <v>80000</v>
      </c>
      <c r="G37" s="41">
        <f t="shared" si="8"/>
        <v>0</v>
      </c>
      <c r="H37" s="42">
        <f t="shared" si="8"/>
        <v>80000</v>
      </c>
      <c r="I37" s="17">
        <f t="shared" si="6"/>
        <v>0</v>
      </c>
    </row>
    <row r="38" spans="1:9" ht="15.75" x14ac:dyDescent="0.25">
      <c r="A38" s="32" t="s">
        <v>54</v>
      </c>
      <c r="B38" s="33" t="s">
        <v>55</v>
      </c>
      <c r="C38" s="34"/>
      <c r="D38" s="34"/>
      <c r="E38" s="34"/>
      <c r="F38" s="34"/>
      <c r="G38" s="49">
        <f t="shared" ref="G38:H44" si="9">ROUND(E38-F38,2)</f>
        <v>0</v>
      </c>
      <c r="H38" s="27">
        <f t="shared" si="9"/>
        <v>0</v>
      </c>
      <c r="I38" s="17">
        <f t="shared" si="6"/>
        <v>0</v>
      </c>
    </row>
    <row r="39" spans="1:9" s="18" customFormat="1" ht="15.75" x14ac:dyDescent="0.25">
      <c r="A39" s="32" t="s">
        <v>56</v>
      </c>
      <c r="B39" s="33" t="s">
        <v>57</v>
      </c>
      <c r="C39" s="34"/>
      <c r="D39" s="34"/>
      <c r="E39" s="34"/>
      <c r="F39" s="34"/>
      <c r="G39" s="49">
        <f t="shared" si="9"/>
        <v>0</v>
      </c>
      <c r="H39" s="27">
        <f t="shared" si="9"/>
        <v>0</v>
      </c>
      <c r="I39" s="17">
        <f t="shared" si="6"/>
        <v>0</v>
      </c>
    </row>
    <row r="40" spans="1:9" s="18" customFormat="1" ht="15.75" x14ac:dyDescent="0.25">
      <c r="A40" s="32" t="s">
        <v>58</v>
      </c>
      <c r="B40" s="33" t="s">
        <v>59</v>
      </c>
      <c r="C40" s="34"/>
      <c r="D40" s="34"/>
      <c r="E40" s="34"/>
      <c r="F40" s="34"/>
      <c r="G40" s="49">
        <f t="shared" si="9"/>
        <v>0</v>
      </c>
      <c r="H40" s="27">
        <f t="shared" si="9"/>
        <v>0</v>
      </c>
      <c r="I40" s="17">
        <f t="shared" si="6"/>
        <v>0</v>
      </c>
    </row>
    <row r="41" spans="1:9" ht="15.75" x14ac:dyDescent="0.25">
      <c r="A41" s="50" t="s">
        <v>60</v>
      </c>
      <c r="B41" s="33" t="s">
        <v>61</v>
      </c>
      <c r="C41" s="34"/>
      <c r="D41" s="34"/>
      <c r="E41" s="34"/>
      <c r="F41" s="34"/>
      <c r="G41" s="49">
        <f t="shared" si="9"/>
        <v>0</v>
      </c>
      <c r="H41" s="27">
        <f t="shared" si="9"/>
        <v>0</v>
      </c>
      <c r="I41" s="17">
        <f t="shared" si="6"/>
        <v>0</v>
      </c>
    </row>
    <row r="42" spans="1:9" ht="15.75" x14ac:dyDescent="0.25">
      <c r="A42" s="32" t="s">
        <v>62</v>
      </c>
      <c r="B42" s="33" t="s">
        <v>63</v>
      </c>
      <c r="C42" s="34">
        <v>80000</v>
      </c>
      <c r="D42" s="34">
        <v>80000</v>
      </c>
      <c r="E42" s="34">
        <v>80000</v>
      </c>
      <c r="F42" s="34">
        <v>80000</v>
      </c>
      <c r="G42" s="49">
        <f t="shared" si="9"/>
        <v>0</v>
      </c>
      <c r="H42" s="27">
        <f t="shared" si="9"/>
        <v>80000</v>
      </c>
      <c r="I42" s="17">
        <f t="shared" si="6"/>
        <v>0</v>
      </c>
    </row>
    <row r="43" spans="1:9" ht="31.5" x14ac:dyDescent="0.25">
      <c r="A43" s="43" t="s">
        <v>64</v>
      </c>
      <c r="B43" s="51" t="s">
        <v>65</v>
      </c>
      <c r="C43" s="45">
        <v>2190</v>
      </c>
      <c r="D43" s="45">
        <v>2190</v>
      </c>
      <c r="E43" s="45">
        <v>2190</v>
      </c>
      <c r="F43" s="45">
        <v>2190</v>
      </c>
      <c r="G43" s="49">
        <f t="shared" si="9"/>
        <v>0</v>
      </c>
      <c r="H43" s="46">
        <f t="shared" si="9"/>
        <v>2190</v>
      </c>
      <c r="I43" s="17">
        <f t="shared" si="6"/>
        <v>0</v>
      </c>
    </row>
    <row r="44" spans="1:9" ht="15.75" x14ac:dyDescent="0.25">
      <c r="A44" s="43" t="s">
        <v>66</v>
      </c>
      <c r="B44" s="51" t="s">
        <v>67</v>
      </c>
      <c r="C44" s="45"/>
      <c r="D44" s="45"/>
      <c r="E44" s="45"/>
      <c r="F44" s="45"/>
      <c r="G44" s="49">
        <f t="shared" si="9"/>
        <v>0</v>
      </c>
      <c r="H44" s="46">
        <f t="shared" si="9"/>
        <v>0</v>
      </c>
      <c r="I44" s="17">
        <f t="shared" si="6"/>
        <v>0</v>
      </c>
    </row>
    <row r="45" spans="1:9" ht="15.75" x14ac:dyDescent="0.25">
      <c r="A45" s="38" t="s">
        <v>68</v>
      </c>
      <c r="B45" s="39" t="s">
        <v>69</v>
      </c>
      <c r="C45" s="40">
        <f t="shared" ref="C45:H45" si="10">ROUND(C46+C47+C48+C49,2)</f>
        <v>124130</v>
      </c>
      <c r="D45" s="40">
        <f t="shared" si="10"/>
        <v>56462.5</v>
      </c>
      <c r="E45" s="40">
        <f t="shared" si="10"/>
        <v>56462.5</v>
      </c>
      <c r="F45" s="40">
        <f t="shared" si="10"/>
        <v>54962.5</v>
      </c>
      <c r="G45" s="41">
        <f t="shared" si="10"/>
        <v>1500</v>
      </c>
      <c r="H45" s="42">
        <f t="shared" si="10"/>
        <v>53462.5</v>
      </c>
      <c r="I45" s="17">
        <f t="shared" si="6"/>
        <v>1500</v>
      </c>
    </row>
    <row r="46" spans="1:9" ht="31.5" x14ac:dyDescent="0.25">
      <c r="A46" s="32" t="s">
        <v>70</v>
      </c>
      <c r="B46" s="33" t="s">
        <v>71</v>
      </c>
      <c r="C46" s="25">
        <v>65880</v>
      </c>
      <c r="D46" s="25">
        <v>32940</v>
      </c>
      <c r="E46" s="25">
        <v>32940</v>
      </c>
      <c r="F46" s="25">
        <v>32940</v>
      </c>
      <c r="G46" s="52">
        <f t="shared" ref="G46:H52" si="11">ROUND(E46-F46,2)</f>
        <v>0</v>
      </c>
      <c r="H46" s="27">
        <f t="shared" si="11"/>
        <v>32940</v>
      </c>
      <c r="I46" s="17">
        <f t="shared" si="6"/>
        <v>0</v>
      </c>
    </row>
    <row r="47" spans="1:9" ht="31.5" x14ac:dyDescent="0.25">
      <c r="A47" s="32" t="s">
        <v>72</v>
      </c>
      <c r="B47" s="33" t="s">
        <v>73</v>
      </c>
      <c r="C47" s="25"/>
      <c r="D47" s="25"/>
      <c r="E47" s="25"/>
      <c r="F47" s="25"/>
      <c r="G47" s="52">
        <f t="shared" si="11"/>
        <v>0</v>
      </c>
      <c r="H47" s="27">
        <f t="shared" si="11"/>
        <v>0</v>
      </c>
      <c r="I47" s="17">
        <f t="shared" si="6"/>
        <v>0</v>
      </c>
    </row>
    <row r="48" spans="1:9" ht="15.75" x14ac:dyDescent="0.25">
      <c r="A48" s="32" t="s">
        <v>74</v>
      </c>
      <c r="B48" s="33" t="s">
        <v>75</v>
      </c>
      <c r="C48" s="25"/>
      <c r="D48" s="25"/>
      <c r="E48" s="25"/>
      <c r="F48" s="25"/>
      <c r="G48" s="52">
        <f t="shared" si="11"/>
        <v>0</v>
      </c>
      <c r="H48" s="27">
        <f t="shared" si="11"/>
        <v>0</v>
      </c>
      <c r="I48" s="17">
        <f t="shared" si="6"/>
        <v>0</v>
      </c>
    </row>
    <row r="49" spans="1:9" ht="31.5" x14ac:dyDescent="0.25">
      <c r="A49" s="32" t="s">
        <v>76</v>
      </c>
      <c r="B49" s="33" t="s">
        <v>77</v>
      </c>
      <c r="C49" s="25">
        <v>58250</v>
      </c>
      <c r="D49" s="25">
        <v>23522.5</v>
      </c>
      <c r="E49" s="25">
        <v>23522.5</v>
      </c>
      <c r="F49" s="25">
        <v>22022.5</v>
      </c>
      <c r="G49" s="52">
        <f t="shared" si="11"/>
        <v>1500</v>
      </c>
      <c r="H49" s="27">
        <f t="shared" si="11"/>
        <v>20522.5</v>
      </c>
      <c r="I49" s="17">
        <f t="shared" si="6"/>
        <v>1500</v>
      </c>
    </row>
    <row r="50" spans="1:9" s="54" customFormat="1" ht="31.5" x14ac:dyDescent="0.25">
      <c r="A50" s="43" t="s">
        <v>78</v>
      </c>
      <c r="B50" s="51" t="s">
        <v>79</v>
      </c>
      <c r="C50" s="53"/>
      <c r="D50" s="53"/>
      <c r="E50" s="53"/>
      <c r="F50" s="53"/>
      <c r="G50" s="52">
        <f t="shared" si="11"/>
        <v>0</v>
      </c>
      <c r="H50" s="46">
        <f t="shared" si="11"/>
        <v>0</v>
      </c>
      <c r="I50" s="17">
        <f t="shared" si="6"/>
        <v>0</v>
      </c>
    </row>
    <row r="51" spans="1:9" ht="15.75" x14ac:dyDescent="0.25">
      <c r="A51" s="43" t="s">
        <v>80</v>
      </c>
      <c r="B51" s="51" t="s">
        <v>81</v>
      </c>
      <c r="C51" s="53"/>
      <c r="D51" s="53"/>
      <c r="E51" s="53"/>
      <c r="F51" s="53"/>
      <c r="G51" s="52">
        <f t="shared" si="11"/>
        <v>0</v>
      </c>
      <c r="H51" s="46">
        <f t="shared" si="11"/>
        <v>0</v>
      </c>
      <c r="I51" s="17">
        <f t="shared" si="6"/>
        <v>0</v>
      </c>
    </row>
    <row r="52" spans="1:9" ht="15.75" x14ac:dyDescent="0.25">
      <c r="A52" s="43" t="s">
        <v>82</v>
      </c>
      <c r="B52" s="51" t="s">
        <v>83</v>
      </c>
      <c r="C52" s="45"/>
      <c r="D52" s="45"/>
      <c r="E52" s="45"/>
      <c r="F52" s="45"/>
      <c r="G52" s="49">
        <f t="shared" si="11"/>
        <v>0</v>
      </c>
      <c r="H52" s="46">
        <f t="shared" si="11"/>
        <v>0</v>
      </c>
      <c r="I52" s="17">
        <f t="shared" si="6"/>
        <v>0</v>
      </c>
    </row>
    <row r="53" spans="1:9" ht="15.75" x14ac:dyDescent="0.25">
      <c r="A53" s="28" t="s">
        <v>84</v>
      </c>
      <c r="B53" s="29">
        <v>226</v>
      </c>
      <c r="C53" s="55">
        <f>ROUND(C54+C56+C57+C58+C59+C60+C68+C69,2)</f>
        <v>302282</v>
      </c>
      <c r="D53" s="55">
        <f>ROUND(D54+D56+D57+D58+D59+D60+D68+D69,2)</f>
        <v>224225.38</v>
      </c>
      <c r="E53" s="55">
        <f>ROUND(E54+E56+E57+E58+E59+E60+E68+E69,2)</f>
        <v>224225.38</v>
      </c>
      <c r="F53" s="55">
        <f>ROUND(F54+F56+F57+F58+F59+F60+F68+F69,2)</f>
        <v>217963.38</v>
      </c>
      <c r="G53" s="56">
        <f>ROUND(G54+G56+G57+G58+G59+G60+G68+G69,2)</f>
        <v>6262</v>
      </c>
      <c r="H53" s="57">
        <f>ROUND(H54++H56+H57+H58+H59+H60+H68+H69,2)</f>
        <v>211701.38</v>
      </c>
      <c r="I53" s="17">
        <f t="shared" si="6"/>
        <v>6262</v>
      </c>
    </row>
    <row r="54" spans="1:9" ht="63" x14ac:dyDescent="0.25">
      <c r="A54" s="38" t="s">
        <v>85</v>
      </c>
      <c r="B54" s="39" t="s">
        <v>86</v>
      </c>
      <c r="C54" s="40">
        <f t="shared" ref="C54:H54" si="12">ROUND(C55,2)</f>
        <v>0</v>
      </c>
      <c r="D54" s="40">
        <f t="shared" si="12"/>
        <v>0</v>
      </c>
      <c r="E54" s="40">
        <f t="shared" si="12"/>
        <v>0</v>
      </c>
      <c r="F54" s="40">
        <f t="shared" si="12"/>
        <v>0</v>
      </c>
      <c r="G54" s="41">
        <f t="shared" si="12"/>
        <v>0</v>
      </c>
      <c r="H54" s="42">
        <f t="shared" si="12"/>
        <v>0</v>
      </c>
      <c r="I54" s="17">
        <f t="shared" si="6"/>
        <v>0</v>
      </c>
    </row>
    <row r="55" spans="1:9" ht="63" x14ac:dyDescent="0.25">
      <c r="A55" s="32" t="s">
        <v>87</v>
      </c>
      <c r="B55" s="33" t="s">
        <v>88</v>
      </c>
      <c r="C55" s="34"/>
      <c r="D55" s="34"/>
      <c r="E55" s="34"/>
      <c r="F55" s="34"/>
      <c r="G55" s="35">
        <f t="shared" ref="G55:H59" si="13">ROUND(E55-F55,2)</f>
        <v>0</v>
      </c>
      <c r="H55" s="27">
        <f t="shared" si="13"/>
        <v>0</v>
      </c>
      <c r="I55" s="17">
        <f t="shared" si="6"/>
        <v>0</v>
      </c>
    </row>
    <row r="56" spans="1:9" ht="15.75" x14ac:dyDescent="0.25">
      <c r="A56" s="32" t="s">
        <v>89</v>
      </c>
      <c r="B56" s="33" t="s">
        <v>90</v>
      </c>
      <c r="C56" s="34"/>
      <c r="D56" s="34"/>
      <c r="E56" s="34"/>
      <c r="F56" s="34"/>
      <c r="G56" s="35">
        <f t="shared" si="13"/>
        <v>0</v>
      </c>
      <c r="H56" s="27">
        <f t="shared" si="13"/>
        <v>0</v>
      </c>
      <c r="I56" s="17">
        <f t="shared" si="6"/>
        <v>0</v>
      </c>
    </row>
    <row r="57" spans="1:9" ht="15.75" x14ac:dyDescent="0.25">
      <c r="A57" s="32" t="s">
        <v>91</v>
      </c>
      <c r="B57" s="33" t="s">
        <v>92</v>
      </c>
      <c r="C57" s="34">
        <v>153548</v>
      </c>
      <c r="D57" s="34">
        <v>86028</v>
      </c>
      <c r="E57" s="34">
        <v>86028</v>
      </c>
      <c r="F57" s="34">
        <v>80666</v>
      </c>
      <c r="G57" s="35">
        <f t="shared" si="13"/>
        <v>5362</v>
      </c>
      <c r="H57" s="27">
        <f t="shared" si="13"/>
        <v>75304</v>
      </c>
      <c r="I57" s="17">
        <f t="shared" si="6"/>
        <v>5362</v>
      </c>
    </row>
    <row r="58" spans="1:9" s="18" customFormat="1" ht="15.75" x14ac:dyDescent="0.25">
      <c r="A58" s="32" t="s">
        <v>93</v>
      </c>
      <c r="B58" s="33" t="s">
        <v>94</v>
      </c>
      <c r="C58" s="34"/>
      <c r="D58" s="34"/>
      <c r="E58" s="34"/>
      <c r="F58" s="34"/>
      <c r="G58" s="35">
        <f t="shared" si="13"/>
        <v>0</v>
      </c>
      <c r="H58" s="27">
        <f t="shared" si="13"/>
        <v>0</v>
      </c>
      <c r="I58" s="17">
        <f t="shared" si="6"/>
        <v>0</v>
      </c>
    </row>
    <row r="59" spans="1:9" ht="31.5" x14ac:dyDescent="0.25">
      <c r="A59" s="32" t="s">
        <v>95</v>
      </c>
      <c r="B59" s="33" t="s">
        <v>96</v>
      </c>
      <c r="C59" s="34">
        <v>73514</v>
      </c>
      <c r="D59" s="34">
        <v>70609</v>
      </c>
      <c r="E59" s="34">
        <v>70609</v>
      </c>
      <c r="F59" s="34">
        <v>69709</v>
      </c>
      <c r="G59" s="35">
        <f t="shared" si="13"/>
        <v>900</v>
      </c>
      <c r="H59" s="27">
        <f t="shared" si="13"/>
        <v>68809</v>
      </c>
      <c r="I59" s="17">
        <f t="shared" si="6"/>
        <v>900</v>
      </c>
    </row>
    <row r="60" spans="1:9" ht="15.75" x14ac:dyDescent="0.25">
      <c r="A60" s="38" t="s">
        <v>97</v>
      </c>
      <c r="B60" s="39" t="s">
        <v>98</v>
      </c>
      <c r="C60" s="40">
        <f t="shared" ref="C60:H60" si="14">ROUND(C61+C62+C63+C64+C65+C66+C67,2)</f>
        <v>75220</v>
      </c>
      <c r="D60" s="40">
        <f t="shared" si="14"/>
        <v>67588.38</v>
      </c>
      <c r="E60" s="40">
        <f t="shared" si="14"/>
        <v>67588.38</v>
      </c>
      <c r="F60" s="40">
        <f t="shared" si="14"/>
        <v>67588.38</v>
      </c>
      <c r="G60" s="41">
        <f t="shared" si="14"/>
        <v>0</v>
      </c>
      <c r="H60" s="42">
        <f t="shared" si="14"/>
        <v>67588.38</v>
      </c>
      <c r="I60" s="17">
        <f t="shared" si="6"/>
        <v>0</v>
      </c>
    </row>
    <row r="61" spans="1:9" ht="15.75" x14ac:dyDescent="0.25">
      <c r="A61" s="1" t="s">
        <v>99</v>
      </c>
      <c r="B61" s="33" t="s">
        <v>100</v>
      </c>
      <c r="C61" s="34"/>
      <c r="D61" s="34"/>
      <c r="E61" s="34"/>
      <c r="F61" s="34"/>
      <c r="G61" s="49">
        <f t="shared" ref="G61:H72" si="15">ROUND(E61-F61,2)</f>
        <v>0</v>
      </c>
      <c r="H61" s="27">
        <f t="shared" si="15"/>
        <v>0</v>
      </c>
      <c r="I61" s="17">
        <f t="shared" si="6"/>
        <v>0</v>
      </c>
    </row>
    <row r="62" spans="1:9" ht="15.75" x14ac:dyDescent="0.25">
      <c r="A62" s="32" t="s">
        <v>101</v>
      </c>
      <c r="B62" s="33" t="s">
        <v>102</v>
      </c>
      <c r="C62" s="34">
        <v>47200</v>
      </c>
      <c r="D62" s="34">
        <v>45600</v>
      </c>
      <c r="E62" s="34">
        <v>45600</v>
      </c>
      <c r="F62" s="34">
        <v>45600</v>
      </c>
      <c r="G62" s="49">
        <f t="shared" si="15"/>
        <v>0</v>
      </c>
      <c r="H62" s="27">
        <f t="shared" si="15"/>
        <v>45600</v>
      </c>
      <c r="I62" s="17">
        <f t="shared" si="6"/>
        <v>0</v>
      </c>
    </row>
    <row r="63" spans="1:9" ht="15.75" x14ac:dyDescent="0.25">
      <c r="A63" s="32" t="s">
        <v>103</v>
      </c>
      <c r="B63" s="33" t="s">
        <v>104</v>
      </c>
      <c r="C63" s="34"/>
      <c r="D63" s="34"/>
      <c r="E63" s="34"/>
      <c r="F63" s="34"/>
      <c r="G63" s="49">
        <f t="shared" si="15"/>
        <v>0</v>
      </c>
      <c r="H63" s="27">
        <f t="shared" si="15"/>
        <v>0</v>
      </c>
      <c r="I63" s="17">
        <f t="shared" si="6"/>
        <v>0</v>
      </c>
    </row>
    <row r="64" spans="1:9" ht="15.75" x14ac:dyDescent="0.25">
      <c r="A64" s="32" t="s">
        <v>105</v>
      </c>
      <c r="B64" s="33" t="s">
        <v>106</v>
      </c>
      <c r="C64" s="34"/>
      <c r="D64" s="34"/>
      <c r="E64" s="34"/>
      <c r="F64" s="34"/>
      <c r="G64" s="49">
        <f t="shared" si="15"/>
        <v>0</v>
      </c>
      <c r="H64" s="27">
        <f t="shared" si="15"/>
        <v>0</v>
      </c>
      <c r="I64" s="17">
        <f t="shared" si="6"/>
        <v>0</v>
      </c>
    </row>
    <row r="65" spans="1:10" ht="15.75" x14ac:dyDescent="0.25">
      <c r="A65" s="32" t="s">
        <v>107</v>
      </c>
      <c r="B65" s="33" t="s">
        <v>108</v>
      </c>
      <c r="C65" s="34"/>
      <c r="D65" s="34"/>
      <c r="E65" s="34"/>
      <c r="F65" s="34"/>
      <c r="G65" s="49">
        <f t="shared" si="15"/>
        <v>0</v>
      </c>
      <c r="H65" s="27">
        <f t="shared" si="15"/>
        <v>0</v>
      </c>
      <c r="I65" s="17">
        <f t="shared" si="6"/>
        <v>0</v>
      </c>
    </row>
    <row r="66" spans="1:10" s="18" customFormat="1" ht="15.75" x14ac:dyDescent="0.25">
      <c r="A66" s="32" t="s">
        <v>109</v>
      </c>
      <c r="B66" s="33" t="s">
        <v>110</v>
      </c>
      <c r="C66" s="34">
        <v>7920</v>
      </c>
      <c r="D66" s="34">
        <v>2388.38</v>
      </c>
      <c r="E66" s="34">
        <v>2388.38</v>
      </c>
      <c r="F66" s="34">
        <v>2388.38</v>
      </c>
      <c r="G66" s="49">
        <f t="shared" si="15"/>
        <v>0</v>
      </c>
      <c r="H66" s="27">
        <f t="shared" si="15"/>
        <v>2388.38</v>
      </c>
      <c r="I66" s="17"/>
    </row>
    <row r="67" spans="1:10" s="54" customFormat="1" ht="15.75" x14ac:dyDescent="0.25">
      <c r="A67" s="58" t="s">
        <v>111</v>
      </c>
      <c r="B67" s="33" t="s">
        <v>112</v>
      </c>
      <c r="C67" s="34">
        <v>20100</v>
      </c>
      <c r="D67" s="34">
        <v>19600</v>
      </c>
      <c r="E67" s="34">
        <v>19600</v>
      </c>
      <c r="F67" s="34">
        <v>19600</v>
      </c>
      <c r="G67" s="49">
        <f t="shared" si="15"/>
        <v>0</v>
      </c>
      <c r="H67" s="27">
        <f t="shared" si="15"/>
        <v>19600</v>
      </c>
      <c r="I67" s="17"/>
    </row>
    <row r="68" spans="1:10" ht="15.75" x14ac:dyDescent="0.25">
      <c r="A68" s="43" t="s">
        <v>113</v>
      </c>
      <c r="B68" s="51" t="s">
        <v>114</v>
      </c>
      <c r="C68" s="59"/>
      <c r="D68" s="59"/>
      <c r="E68" s="59"/>
      <c r="F68" s="59"/>
      <c r="G68" s="60">
        <f t="shared" si="15"/>
        <v>0</v>
      </c>
      <c r="H68" s="61">
        <f t="shared" si="15"/>
        <v>0</v>
      </c>
      <c r="I68" s="17"/>
    </row>
    <row r="69" spans="1:10" ht="15.75" x14ac:dyDescent="0.25">
      <c r="A69" s="43" t="s">
        <v>115</v>
      </c>
      <c r="B69" s="51" t="s">
        <v>116</v>
      </c>
      <c r="C69" s="59"/>
      <c r="D69" s="59"/>
      <c r="E69" s="59"/>
      <c r="F69" s="59"/>
      <c r="G69" s="60">
        <f t="shared" si="15"/>
        <v>0</v>
      </c>
      <c r="H69" s="61">
        <f t="shared" si="15"/>
        <v>0</v>
      </c>
      <c r="I69" s="17">
        <f t="shared" ref="I69:I75" si="16">D69-F69</f>
        <v>0</v>
      </c>
    </row>
    <row r="70" spans="1:10" ht="15.75" x14ac:dyDescent="0.25">
      <c r="A70" s="62" t="s">
        <v>117</v>
      </c>
      <c r="B70" s="44">
        <v>227</v>
      </c>
      <c r="C70" s="63"/>
      <c r="D70" s="63"/>
      <c r="E70" s="63"/>
      <c r="F70" s="63"/>
      <c r="G70" s="64">
        <f t="shared" si="15"/>
        <v>0</v>
      </c>
      <c r="H70" s="61">
        <f t="shared" si="15"/>
        <v>0</v>
      </c>
      <c r="I70" s="17">
        <f t="shared" si="16"/>
        <v>0</v>
      </c>
    </row>
    <row r="71" spans="1:10" s="18" customFormat="1" ht="15.75" x14ac:dyDescent="0.25">
      <c r="A71" s="65" t="s">
        <v>118</v>
      </c>
      <c r="B71" s="66">
        <v>228</v>
      </c>
      <c r="C71" s="67"/>
      <c r="D71" s="67"/>
      <c r="E71" s="67"/>
      <c r="F71" s="67"/>
      <c r="G71" s="68">
        <f t="shared" si="15"/>
        <v>0</v>
      </c>
      <c r="H71" s="61">
        <f t="shared" si="15"/>
        <v>0</v>
      </c>
      <c r="I71" s="17">
        <f t="shared" si="16"/>
        <v>0</v>
      </c>
    </row>
    <row r="72" spans="1:10" s="18" customFormat="1" ht="31.5" x14ac:dyDescent="0.25">
      <c r="A72" s="65" t="s">
        <v>119</v>
      </c>
      <c r="B72" s="66">
        <v>229</v>
      </c>
      <c r="C72" s="67"/>
      <c r="D72" s="67"/>
      <c r="E72" s="67"/>
      <c r="F72" s="67"/>
      <c r="G72" s="68">
        <f t="shared" si="15"/>
        <v>0</v>
      </c>
      <c r="H72" s="61">
        <f t="shared" si="15"/>
        <v>0</v>
      </c>
      <c r="I72" s="17">
        <f t="shared" si="16"/>
        <v>0</v>
      </c>
    </row>
    <row r="73" spans="1:10" ht="15.75" x14ac:dyDescent="0.25">
      <c r="A73" s="69" t="s">
        <v>120</v>
      </c>
      <c r="B73" s="70">
        <v>260</v>
      </c>
      <c r="C73" s="71">
        <f>ROUND(C74+C75+C76,2)</f>
        <v>25875</v>
      </c>
      <c r="D73" s="71">
        <f>ROUND(D74+D75+D76,2)</f>
        <v>15092.74</v>
      </c>
      <c r="E73" s="71">
        <f>ROUND(E74+E75+E76,2)</f>
        <v>15092.74</v>
      </c>
      <c r="F73" s="71">
        <f>ROUND(F74+F75+F76,2)</f>
        <v>13707.23</v>
      </c>
      <c r="G73" s="71">
        <f>ROUND(G74+G75+G76,2)</f>
        <v>1385.51</v>
      </c>
      <c r="H73" s="71">
        <f>ROUND(H74+H75+H76+H77,2)</f>
        <v>0</v>
      </c>
      <c r="I73" s="17">
        <f t="shared" si="16"/>
        <v>1385.5100000000002</v>
      </c>
    </row>
    <row r="74" spans="1:10" s="18" customFormat="1" ht="15.75" x14ac:dyDescent="0.25">
      <c r="A74" s="72" t="s">
        <v>121</v>
      </c>
      <c r="B74" s="73" t="s">
        <v>122</v>
      </c>
      <c r="C74" s="74"/>
      <c r="D74" s="74"/>
      <c r="E74" s="74"/>
      <c r="F74" s="74"/>
      <c r="G74" s="41">
        <f>ROUND(E74-F74,2)</f>
        <v>0</v>
      </c>
      <c r="H74" s="27">
        <f>ROUND(F74-G74,2)</f>
        <v>0</v>
      </c>
      <c r="I74" s="17">
        <f t="shared" si="16"/>
        <v>0</v>
      </c>
    </row>
    <row r="75" spans="1:10" s="18" customFormat="1" ht="31.5" x14ac:dyDescent="0.25">
      <c r="A75" s="72" t="s">
        <v>123</v>
      </c>
      <c r="B75" s="73">
        <v>264</v>
      </c>
      <c r="C75" s="75"/>
      <c r="D75" s="75"/>
      <c r="E75" s="75"/>
      <c r="F75" s="75"/>
      <c r="G75" s="76">
        <f>ROUND(E75-F75,2)</f>
        <v>0</v>
      </c>
      <c r="H75" s="27">
        <f>ROUND(F75-G75,2)</f>
        <v>0</v>
      </c>
      <c r="I75" s="17">
        <f t="shared" si="16"/>
        <v>0</v>
      </c>
    </row>
    <row r="76" spans="1:10" ht="31.5" x14ac:dyDescent="0.25">
      <c r="A76" s="77" t="s">
        <v>124</v>
      </c>
      <c r="B76" s="78">
        <v>266</v>
      </c>
      <c r="C76" s="31">
        <f>ROUND(C77+C78+C79+C80,2)</f>
        <v>25875</v>
      </c>
      <c r="D76" s="31">
        <f>ROUND(D77+D78+D79+D80,2)</f>
        <v>15092.74</v>
      </c>
      <c r="E76" s="31">
        <f>ROUND(E77+E78+E79+E80,2)</f>
        <v>15092.74</v>
      </c>
      <c r="F76" s="31">
        <f>ROUND(F77+F78+F79+F80,2)</f>
        <v>13707.23</v>
      </c>
      <c r="G76" s="52">
        <f>ROUND(E76-F76,2)</f>
        <v>1385.51</v>
      </c>
      <c r="H76" s="27">
        <f>ROUND(F79-G79,2)</f>
        <v>0</v>
      </c>
      <c r="I76" s="17">
        <f>D79-F79</f>
        <v>0</v>
      </c>
    </row>
    <row r="77" spans="1:10" ht="15.75" x14ac:dyDescent="0.25">
      <c r="A77" s="72" t="s">
        <v>125</v>
      </c>
      <c r="B77" s="73" t="s">
        <v>126</v>
      </c>
      <c r="C77" s="75">
        <v>1200</v>
      </c>
      <c r="D77" s="75">
        <v>700</v>
      </c>
      <c r="E77" s="75">
        <v>700</v>
      </c>
      <c r="F77" s="75">
        <v>600</v>
      </c>
      <c r="G77" s="52">
        <f>ROUND(E77-F77,2)</f>
        <v>100</v>
      </c>
      <c r="H77" s="27">
        <f>ROUND(F80-G80,2)</f>
        <v>0</v>
      </c>
      <c r="I77" s="17"/>
      <c r="J77" s="79"/>
    </row>
    <row r="78" spans="1:10" s="18" customFormat="1" ht="15.75" x14ac:dyDescent="0.25">
      <c r="A78" s="72" t="s">
        <v>127</v>
      </c>
      <c r="B78" s="73" t="s">
        <v>128</v>
      </c>
      <c r="C78" s="75">
        <v>24675</v>
      </c>
      <c r="D78" s="75">
        <v>14392.74</v>
      </c>
      <c r="E78" s="75">
        <v>14392.74</v>
      </c>
      <c r="F78" s="75">
        <v>13107.23</v>
      </c>
      <c r="G78" s="52">
        <f>ROUND(E78-F78,2)</f>
        <v>1285.51</v>
      </c>
      <c r="H78" s="31">
        <f>ROUND(H79+H80+H81+H82+H83+H84+H85+H86,2)</f>
        <v>431173.2</v>
      </c>
      <c r="I78" s="17">
        <f t="shared" ref="I78:I87" si="17">D81-F81</f>
        <v>0</v>
      </c>
    </row>
    <row r="79" spans="1:10" ht="31.5" x14ac:dyDescent="0.25">
      <c r="A79" s="72" t="s">
        <v>129</v>
      </c>
      <c r="B79" s="73" t="s">
        <v>130</v>
      </c>
      <c r="C79" s="80"/>
      <c r="D79" s="80"/>
      <c r="E79" s="80"/>
      <c r="F79" s="80"/>
      <c r="G79" s="52">
        <f>ROUND(E79-F79,2)</f>
        <v>0</v>
      </c>
      <c r="H79" s="27">
        <f t="shared" ref="H79:H86" si="18">ROUND(F82-G82,2)</f>
        <v>431173.2</v>
      </c>
      <c r="I79" s="17">
        <f t="shared" si="17"/>
        <v>0</v>
      </c>
    </row>
    <row r="80" spans="1:10" ht="31.5" x14ac:dyDescent="0.25">
      <c r="A80" s="72" t="s">
        <v>131</v>
      </c>
      <c r="B80" s="73" t="s">
        <v>132</v>
      </c>
      <c r="C80" s="75"/>
      <c r="D80" s="75"/>
      <c r="E80" s="75"/>
      <c r="F80" s="75"/>
      <c r="G80" s="49">
        <f>ROUND(E80-F80,2)</f>
        <v>0</v>
      </c>
      <c r="H80" s="27">
        <f t="shared" si="18"/>
        <v>0</v>
      </c>
      <c r="I80" s="17">
        <f t="shared" si="17"/>
        <v>0</v>
      </c>
    </row>
    <row r="81" spans="1:9" ht="15.75" x14ac:dyDescent="0.25">
      <c r="A81" s="81" t="s">
        <v>133</v>
      </c>
      <c r="B81" s="82">
        <v>290</v>
      </c>
      <c r="C81" s="31">
        <f>ROUND(C82+C83+C84+C85+C86+C87+C88+C89,2)</f>
        <v>575198</v>
      </c>
      <c r="D81" s="31">
        <f>ROUND(D82+D83+D84+D85+D86+D87+D88+D89,2)</f>
        <v>431173.2</v>
      </c>
      <c r="E81" s="31">
        <f>ROUND(E82+E83+E84+E85+E86+E87+E88+E89,2)</f>
        <v>431173.2</v>
      </c>
      <c r="F81" s="31">
        <f>ROUND(F82+F83+F84+F85+F86+F87+F88+F89,2)</f>
        <v>431173.2</v>
      </c>
      <c r="G81" s="37">
        <f>ROUND(G82+G83+G84+G85+G86+G87+G88+G89,2)</f>
        <v>0</v>
      </c>
      <c r="H81" s="27">
        <f t="shared" si="18"/>
        <v>0</v>
      </c>
      <c r="I81" s="17">
        <f t="shared" si="17"/>
        <v>0</v>
      </c>
    </row>
    <row r="82" spans="1:9" ht="15.75" x14ac:dyDescent="0.25">
      <c r="A82" s="32" t="s">
        <v>134</v>
      </c>
      <c r="B82" s="33">
        <v>291</v>
      </c>
      <c r="C82" s="25">
        <v>575198</v>
      </c>
      <c r="D82" s="25">
        <v>431173.2</v>
      </c>
      <c r="E82" s="25">
        <v>431173.2</v>
      </c>
      <c r="F82" s="25">
        <v>431173.2</v>
      </c>
      <c r="G82" s="52">
        <f t="shared" ref="G82:G89" si="19">ROUND(E82-F82,2)</f>
        <v>0</v>
      </c>
      <c r="H82" s="27">
        <f t="shared" si="18"/>
        <v>0</v>
      </c>
      <c r="I82" s="17">
        <f t="shared" si="17"/>
        <v>0</v>
      </c>
    </row>
    <row r="83" spans="1:9" s="18" customFormat="1" ht="31.5" x14ac:dyDescent="0.25">
      <c r="A83" s="83" t="s">
        <v>135</v>
      </c>
      <c r="B83" s="33">
        <v>292</v>
      </c>
      <c r="C83" s="34"/>
      <c r="D83" s="34"/>
      <c r="E83" s="34"/>
      <c r="F83" s="34"/>
      <c r="G83" s="49">
        <f t="shared" si="19"/>
        <v>0</v>
      </c>
      <c r="H83" s="27">
        <f t="shared" si="18"/>
        <v>0</v>
      </c>
      <c r="I83" s="17">
        <f t="shared" si="17"/>
        <v>0</v>
      </c>
    </row>
    <row r="84" spans="1:9" s="18" customFormat="1" ht="31.5" x14ac:dyDescent="0.25">
      <c r="A84" s="32" t="s">
        <v>136</v>
      </c>
      <c r="B84" s="33">
        <v>293</v>
      </c>
      <c r="C84" s="34"/>
      <c r="D84" s="34"/>
      <c r="E84" s="34"/>
      <c r="F84" s="34"/>
      <c r="G84" s="49">
        <f t="shared" si="19"/>
        <v>0</v>
      </c>
      <c r="H84" s="27">
        <f t="shared" si="18"/>
        <v>0</v>
      </c>
      <c r="I84" s="17">
        <f t="shared" si="17"/>
        <v>0</v>
      </c>
    </row>
    <row r="85" spans="1:9" ht="15.75" x14ac:dyDescent="0.25">
      <c r="A85" s="32" t="s">
        <v>137</v>
      </c>
      <c r="B85" s="33">
        <v>295</v>
      </c>
      <c r="C85" s="34"/>
      <c r="D85" s="34"/>
      <c r="E85" s="34"/>
      <c r="F85" s="34"/>
      <c r="G85" s="49">
        <f t="shared" si="19"/>
        <v>0</v>
      </c>
      <c r="H85" s="27">
        <f t="shared" si="18"/>
        <v>0</v>
      </c>
      <c r="I85" s="17">
        <f t="shared" si="17"/>
        <v>0</v>
      </c>
    </row>
    <row r="86" spans="1:9" s="18" customFormat="1" ht="15.75" x14ac:dyDescent="0.25">
      <c r="A86" s="32" t="s">
        <v>138</v>
      </c>
      <c r="B86" s="33">
        <v>296</v>
      </c>
      <c r="C86" s="34"/>
      <c r="D86" s="34"/>
      <c r="E86" s="34"/>
      <c r="F86" s="34"/>
      <c r="G86" s="49">
        <f t="shared" si="19"/>
        <v>0</v>
      </c>
      <c r="H86" s="27">
        <f t="shared" si="18"/>
        <v>0</v>
      </c>
      <c r="I86" s="17">
        <f t="shared" si="17"/>
        <v>0</v>
      </c>
    </row>
    <row r="87" spans="1:9" s="18" customFormat="1" ht="15.75" x14ac:dyDescent="0.25">
      <c r="A87" s="32" t="s">
        <v>139</v>
      </c>
      <c r="B87" s="33">
        <v>297</v>
      </c>
      <c r="C87" s="34"/>
      <c r="D87" s="34"/>
      <c r="E87" s="34"/>
      <c r="F87" s="34"/>
      <c r="G87" s="49">
        <f t="shared" si="19"/>
        <v>0</v>
      </c>
      <c r="H87" s="31">
        <f>ROUND(H88+H91,2)</f>
        <v>121307.51</v>
      </c>
      <c r="I87" s="17">
        <f t="shared" si="17"/>
        <v>1000</v>
      </c>
    </row>
    <row r="88" spans="1:9" ht="15.75" x14ac:dyDescent="0.25">
      <c r="A88" s="32" t="s">
        <v>140</v>
      </c>
      <c r="B88" s="33">
        <v>298</v>
      </c>
      <c r="C88" s="34"/>
      <c r="D88" s="34"/>
      <c r="E88" s="34"/>
      <c r="F88" s="34"/>
      <c r="G88" s="49">
        <f t="shared" si="19"/>
        <v>0</v>
      </c>
      <c r="H88" s="31">
        <f>ROUND(H89+H90,2)</f>
        <v>0</v>
      </c>
      <c r="I88" s="17">
        <f>SUM(I89:I89)</f>
        <v>0</v>
      </c>
    </row>
    <row r="89" spans="1:9" ht="15.75" x14ac:dyDescent="0.25">
      <c r="A89" s="32" t="s">
        <v>141</v>
      </c>
      <c r="B89" s="33">
        <v>299</v>
      </c>
      <c r="C89" s="34"/>
      <c r="D89" s="34"/>
      <c r="E89" s="34"/>
      <c r="F89" s="34"/>
      <c r="G89" s="49">
        <f t="shared" si="19"/>
        <v>0</v>
      </c>
      <c r="H89" s="27">
        <f>ROUND(F92-G92,2)</f>
        <v>0</v>
      </c>
      <c r="I89" s="17">
        <f>D92-F92</f>
        <v>0</v>
      </c>
    </row>
    <row r="90" spans="1:9" ht="15.75" x14ac:dyDescent="0.25">
      <c r="A90" s="36" t="s">
        <v>142</v>
      </c>
      <c r="B90" s="29">
        <v>300</v>
      </c>
      <c r="C90" s="30">
        <f>ROUND(C91+C94,2)</f>
        <v>313429</v>
      </c>
      <c r="D90" s="30">
        <f>ROUND(D91+D94,2)</f>
        <v>123307.51</v>
      </c>
      <c r="E90" s="30">
        <f>ROUND(E91+E94,2)</f>
        <v>123307.51</v>
      </c>
      <c r="F90" s="30">
        <f>ROUND(F91+F94,2)</f>
        <v>122307.51</v>
      </c>
      <c r="G90" s="37">
        <f>ROUND(G91+G94,2)</f>
        <v>1000</v>
      </c>
      <c r="H90" s="27">
        <f>ROUND(F93-G93,2)</f>
        <v>0</v>
      </c>
      <c r="I90" s="17">
        <f>D93-F93</f>
        <v>0</v>
      </c>
    </row>
    <row r="91" spans="1:9" ht="15.75" x14ac:dyDescent="0.25">
      <c r="A91" s="47" t="s">
        <v>143</v>
      </c>
      <c r="B91" s="48">
        <v>310</v>
      </c>
      <c r="C91" s="30">
        <f>ROUND(C92+C93,2)</f>
        <v>0</v>
      </c>
      <c r="D91" s="30">
        <f>ROUND(D92+D93,2)</f>
        <v>0</v>
      </c>
      <c r="E91" s="30">
        <f>ROUND(E92+E93,2)</f>
        <v>0</v>
      </c>
      <c r="F91" s="30">
        <f>ROUND(F92+F93,2)</f>
        <v>0</v>
      </c>
      <c r="G91" s="37">
        <f>ROUND(G92+G93,2)</f>
        <v>0</v>
      </c>
      <c r="H91" s="31">
        <f>ROUND(H92+H93+H94+H95+H96+H97+H101+H100,2)</f>
        <v>121307.51</v>
      </c>
      <c r="I91" s="17">
        <f>D94-F94</f>
        <v>1000</v>
      </c>
    </row>
    <row r="92" spans="1:9" ht="15.75" x14ac:dyDescent="0.25">
      <c r="A92" s="32" t="s">
        <v>144</v>
      </c>
      <c r="B92" s="33" t="s">
        <v>145</v>
      </c>
      <c r="C92" s="34"/>
      <c r="D92" s="34"/>
      <c r="E92" s="34"/>
      <c r="F92" s="34"/>
      <c r="G92" s="35">
        <f>ROUND(E92-F92,2)</f>
        <v>0</v>
      </c>
      <c r="H92" s="27">
        <f>ROUND(F95-G95,2)</f>
        <v>0</v>
      </c>
      <c r="I92" s="17"/>
    </row>
    <row r="93" spans="1:9" ht="15.75" x14ac:dyDescent="0.25">
      <c r="A93" s="32" t="s">
        <v>146</v>
      </c>
      <c r="B93" s="33" t="s">
        <v>147</v>
      </c>
      <c r="C93" s="34"/>
      <c r="D93" s="34"/>
      <c r="E93" s="34"/>
      <c r="F93" s="34"/>
      <c r="G93" s="35">
        <f>ROUND(E93-F93,2)</f>
        <v>0</v>
      </c>
      <c r="H93" s="27">
        <f>ROUND(F96-G96,2)</f>
        <v>20307.509999999998</v>
      </c>
      <c r="I93" s="17">
        <f>D96-F96</f>
        <v>0</v>
      </c>
    </row>
    <row r="94" spans="1:9" ht="15.75" x14ac:dyDescent="0.25">
      <c r="A94" s="47" t="s">
        <v>148</v>
      </c>
      <c r="B94" s="48">
        <v>340</v>
      </c>
      <c r="C94" s="30">
        <f>ROUND(C95+C96+C99+C100+C101+C102+C106+C105,2)</f>
        <v>313429</v>
      </c>
      <c r="D94" s="30">
        <f>ROUND(D95+D96+D99+D100+D101+D102+D106+D105,2)</f>
        <v>123307.51</v>
      </c>
      <c r="E94" s="30">
        <f>ROUND(E95+E96+E99+E100+E101+E102+E106+E105,2)</f>
        <v>123307.51</v>
      </c>
      <c r="F94" s="30">
        <f>ROUND(F95+F96+F99+F100+F101+F102+F106+F105,2)</f>
        <v>122307.51</v>
      </c>
      <c r="G94" s="37">
        <f>ROUND(G95+G96+G99+G100+G101+G102+G106+G105,2)</f>
        <v>1000</v>
      </c>
      <c r="H94" s="27">
        <f>ROUND(F99-G99,2)</f>
        <v>0</v>
      </c>
      <c r="I94" s="17">
        <f>D99-F99</f>
        <v>0</v>
      </c>
    </row>
    <row r="95" spans="1:9" ht="31.5" x14ac:dyDescent="0.25">
      <c r="A95" s="32" t="s">
        <v>149</v>
      </c>
      <c r="B95" s="33">
        <v>341</v>
      </c>
      <c r="C95" s="84"/>
      <c r="D95" s="84"/>
      <c r="E95" s="84"/>
      <c r="F95" s="84"/>
      <c r="G95" s="41">
        <f t="shared" ref="G95:G101" si="20">ROUND(E95-F95,2)</f>
        <v>0</v>
      </c>
      <c r="H95" s="27">
        <f>ROUND(F100-G100,2)</f>
        <v>0</v>
      </c>
      <c r="I95" s="17">
        <f>D100-F100</f>
        <v>0</v>
      </c>
    </row>
    <row r="96" spans="1:9" ht="15.75" x14ac:dyDescent="0.25">
      <c r="A96" s="85" t="s">
        <v>150</v>
      </c>
      <c r="B96" s="86">
        <v>342</v>
      </c>
      <c r="C96" s="87">
        <f>SUM(C97+C98)</f>
        <v>203900</v>
      </c>
      <c r="D96" s="87">
        <f>SUM(D97+D98)</f>
        <v>20307.509999999998</v>
      </c>
      <c r="E96" s="87">
        <f>SUM(E97+E98)</f>
        <v>20307.509999999998</v>
      </c>
      <c r="F96" s="87">
        <f>SUM(F97+F98)</f>
        <v>20307.509999999998</v>
      </c>
      <c r="G96" s="88">
        <f t="shared" si="20"/>
        <v>0</v>
      </c>
      <c r="H96" s="27">
        <f>ROUND(F101-G101,2)</f>
        <v>0</v>
      </c>
      <c r="I96" s="17">
        <f>D101-F101</f>
        <v>0</v>
      </c>
    </row>
    <row r="97" spans="1:9" ht="15.75" x14ac:dyDescent="0.25">
      <c r="A97" s="32" t="s">
        <v>151</v>
      </c>
      <c r="B97" s="33" t="s">
        <v>152</v>
      </c>
      <c r="C97" s="89">
        <v>201580</v>
      </c>
      <c r="D97" s="89">
        <v>17987.8</v>
      </c>
      <c r="E97" s="89">
        <v>17987.8</v>
      </c>
      <c r="F97" s="89">
        <v>17987.8</v>
      </c>
      <c r="G97" s="76">
        <f t="shared" si="20"/>
        <v>0</v>
      </c>
      <c r="H97" s="90">
        <f>ROUND(H98+H99,2)</f>
        <v>101000</v>
      </c>
      <c r="I97" s="17">
        <f>D102-F102</f>
        <v>1000</v>
      </c>
    </row>
    <row r="98" spans="1:9" ht="15.75" x14ac:dyDescent="0.25">
      <c r="A98" s="32" t="s">
        <v>153</v>
      </c>
      <c r="B98" s="33" t="s">
        <v>154</v>
      </c>
      <c r="C98" s="89">
        <v>2320</v>
      </c>
      <c r="D98" s="89">
        <v>2319.71</v>
      </c>
      <c r="E98" s="89">
        <v>2319.71</v>
      </c>
      <c r="F98" s="89">
        <v>2319.71</v>
      </c>
      <c r="G98" s="76">
        <f t="shared" si="20"/>
        <v>0</v>
      </c>
      <c r="H98" s="27">
        <f>ROUND(F103-G103,2)</f>
        <v>0</v>
      </c>
      <c r="I98" s="17"/>
    </row>
    <row r="99" spans="1:9" ht="15.75" x14ac:dyDescent="0.25">
      <c r="A99" s="32" t="s">
        <v>155</v>
      </c>
      <c r="B99" s="33">
        <v>343</v>
      </c>
      <c r="C99" s="34"/>
      <c r="D99" s="34"/>
      <c r="E99" s="34"/>
      <c r="F99" s="34"/>
      <c r="G99" s="76">
        <f t="shared" si="20"/>
        <v>0</v>
      </c>
      <c r="H99" s="27">
        <f>ROUND(F104-G104,2)</f>
        <v>101000</v>
      </c>
      <c r="I99" s="17">
        <f>D104-F104</f>
        <v>1000</v>
      </c>
    </row>
    <row r="100" spans="1:9" ht="15.75" x14ac:dyDescent="0.25">
      <c r="A100" s="32" t="s">
        <v>156</v>
      </c>
      <c r="B100" s="33">
        <v>344</v>
      </c>
      <c r="C100" s="34"/>
      <c r="D100" s="34"/>
      <c r="E100" s="34"/>
      <c r="F100" s="34"/>
      <c r="G100" s="76">
        <f t="shared" si="20"/>
        <v>0</v>
      </c>
      <c r="H100" s="27">
        <f>ROUND(F105-G105,2)</f>
        <v>0</v>
      </c>
      <c r="I100" s="17"/>
    </row>
    <row r="101" spans="1:9" ht="15.75" x14ac:dyDescent="0.25">
      <c r="A101" s="32" t="s">
        <v>157</v>
      </c>
      <c r="B101" s="33">
        <v>345</v>
      </c>
      <c r="C101" s="34"/>
      <c r="D101" s="34"/>
      <c r="E101" s="34"/>
      <c r="F101" s="34"/>
      <c r="G101" s="76">
        <f t="shared" si="20"/>
        <v>0</v>
      </c>
      <c r="H101" s="27">
        <f>ROUND(F106-G106,2)</f>
        <v>0</v>
      </c>
      <c r="I101" s="17">
        <f>D106-F106</f>
        <v>0</v>
      </c>
    </row>
    <row r="102" spans="1:9" ht="15.75" x14ac:dyDescent="0.25">
      <c r="A102" s="91" t="s">
        <v>158</v>
      </c>
      <c r="B102" s="92">
        <v>346</v>
      </c>
      <c r="C102" s="90">
        <f>ROUND(C103+C104,2)</f>
        <v>109529</v>
      </c>
      <c r="D102" s="90">
        <f>ROUND(D103+D104,2)</f>
        <v>103000</v>
      </c>
      <c r="E102" s="90">
        <f>ROUND(E103+E104,2)</f>
        <v>103000</v>
      </c>
      <c r="F102" s="90">
        <f>ROUND(F103+F104,2)</f>
        <v>102000</v>
      </c>
      <c r="G102" s="52">
        <f>ROUND(G103+G104,2)</f>
        <v>1000</v>
      </c>
    </row>
    <row r="103" spans="1:9" ht="15.75" x14ac:dyDescent="0.25">
      <c r="A103" s="32" t="s">
        <v>159</v>
      </c>
      <c r="B103" s="33" t="s">
        <v>160</v>
      </c>
      <c r="C103" s="25"/>
      <c r="D103" s="25"/>
      <c r="E103" s="25"/>
      <c r="F103" s="25"/>
      <c r="G103" s="52">
        <f>ROUND(E103-F103,2)</f>
        <v>0</v>
      </c>
    </row>
    <row r="104" spans="1:9" ht="15.75" x14ac:dyDescent="0.25">
      <c r="A104" s="32" t="s">
        <v>161</v>
      </c>
      <c r="B104" s="33" t="s">
        <v>162</v>
      </c>
      <c r="C104" s="25">
        <v>109529</v>
      </c>
      <c r="D104" s="25">
        <v>103000</v>
      </c>
      <c r="E104" s="25">
        <v>103000</v>
      </c>
      <c r="F104" s="25">
        <v>102000</v>
      </c>
      <c r="G104" s="52">
        <f>ROUND(E104-F104,2)</f>
        <v>1000</v>
      </c>
    </row>
    <row r="105" spans="1:9" ht="15.75" x14ac:dyDescent="0.25">
      <c r="A105" s="93" t="s">
        <v>163</v>
      </c>
      <c r="B105" s="94">
        <v>347</v>
      </c>
      <c r="C105" s="95"/>
      <c r="D105" s="95"/>
      <c r="E105" s="95"/>
      <c r="F105" s="95"/>
      <c r="G105" s="96">
        <f>ROUND(E105-F105,2)</f>
        <v>0</v>
      </c>
    </row>
    <row r="106" spans="1:9" ht="32.25" thickBot="1" x14ac:dyDescent="0.3">
      <c r="A106" s="93" t="s">
        <v>164</v>
      </c>
      <c r="B106" s="94">
        <v>349</v>
      </c>
      <c r="C106" s="95"/>
      <c r="D106" s="95"/>
      <c r="E106" s="95"/>
      <c r="F106" s="95"/>
      <c r="G106" s="96">
        <f>ROUND(E106-F106,2)</f>
        <v>0</v>
      </c>
    </row>
    <row r="107" spans="1:9" ht="15.75" thickBot="1" x14ac:dyDescent="0.3">
      <c r="A107" s="97"/>
      <c r="B107" s="98"/>
      <c r="C107" s="99"/>
      <c r="D107" s="99"/>
      <c r="E107" s="99"/>
      <c r="F107" s="99"/>
      <c r="G107" s="100"/>
    </row>
    <row r="108" spans="1:9" ht="31.5" x14ac:dyDescent="0.25">
      <c r="A108" s="101" t="s">
        <v>165</v>
      </c>
      <c r="B108" s="102"/>
      <c r="C108" s="103" t="s">
        <v>166</v>
      </c>
      <c r="D108" s="103"/>
      <c r="E108" s="104"/>
      <c r="F108" s="105"/>
    </row>
    <row r="109" spans="1:9" ht="45" x14ac:dyDescent="0.25">
      <c r="A109" s="106" t="s">
        <v>167</v>
      </c>
      <c r="B109" s="102"/>
      <c r="D109" s="106" t="s">
        <v>167</v>
      </c>
      <c r="E109" s="106"/>
    </row>
    <row r="110" spans="1:9" x14ac:dyDescent="0.25">
      <c r="A110" s="106"/>
      <c r="B110" s="102"/>
      <c r="C110" s="102"/>
      <c r="F110" s="106"/>
      <c r="G110" s="106"/>
    </row>
    <row r="111" spans="1:9" x14ac:dyDescent="0.25">
      <c r="A111" t="s">
        <v>168</v>
      </c>
      <c r="B111" s="102"/>
      <c r="C111" s="102"/>
      <c r="F111" s="107"/>
    </row>
  </sheetData>
  <mergeCells count="3">
    <mergeCell ref="A7:G7"/>
    <mergeCell ref="C10:D10"/>
    <mergeCell ref="C13:D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2"/>
  <sheetViews>
    <sheetView workbookViewId="0">
      <selection activeCell="B28" sqref="B28"/>
    </sheetView>
  </sheetViews>
  <sheetFormatPr defaultRowHeight="15" x14ac:dyDescent="0.25"/>
  <cols>
    <col min="1" max="1" width="49.28515625" style="1" customWidth="1"/>
    <col min="2" max="2" width="13.28515625" style="2" customWidth="1"/>
    <col min="3" max="3" width="20.28515625" customWidth="1"/>
    <col min="4" max="4" width="17.5703125" customWidth="1"/>
    <col min="5" max="5" width="20.28515625" customWidth="1"/>
    <col min="6" max="7" width="16.5703125" customWidth="1"/>
    <col min="8" max="8" width="13.85546875" customWidth="1"/>
  </cols>
  <sheetData>
    <row r="7" spans="1:7" x14ac:dyDescent="0.25">
      <c r="A7" s="157" t="s">
        <v>0</v>
      </c>
      <c r="B7" s="157"/>
      <c r="C7" s="157"/>
      <c r="D7" s="157"/>
      <c r="E7" s="157"/>
      <c r="F7" s="157"/>
      <c r="G7" s="157"/>
    </row>
    <row r="8" spans="1:7" x14ac:dyDescent="0.25">
      <c r="B8" s="2" t="s">
        <v>1</v>
      </c>
      <c r="C8" s="3">
        <v>44044</v>
      </c>
    </row>
    <row r="9" spans="1:7" x14ac:dyDescent="0.25">
      <c r="G9" s="4" t="s">
        <v>2</v>
      </c>
    </row>
    <row r="10" spans="1:7" x14ac:dyDescent="0.25">
      <c r="A10" s="1" t="s">
        <v>3</v>
      </c>
      <c r="C10" s="160" t="s">
        <v>4</v>
      </c>
      <c r="D10" s="160"/>
      <c r="E10" s="160"/>
      <c r="F10" t="s">
        <v>5</v>
      </c>
      <c r="G10" s="4">
        <v>503010</v>
      </c>
    </row>
    <row r="11" spans="1:7" x14ac:dyDescent="0.25">
      <c r="A11" s="1" t="s">
        <v>7</v>
      </c>
      <c r="F11" t="s">
        <v>8</v>
      </c>
      <c r="G11" s="5"/>
    </row>
    <row r="12" spans="1:7" x14ac:dyDescent="0.25">
      <c r="A12" s="1" t="s">
        <v>10</v>
      </c>
      <c r="F12" t="s">
        <v>11</v>
      </c>
      <c r="G12" s="5"/>
    </row>
    <row r="13" spans="1:7" x14ac:dyDescent="0.25">
      <c r="A13" s="1" t="s">
        <v>12</v>
      </c>
      <c r="C13" s="161" t="s">
        <v>169</v>
      </c>
      <c r="D13" s="161"/>
      <c r="E13" s="161"/>
      <c r="F13" t="s">
        <v>13</v>
      </c>
      <c r="G13" s="5"/>
    </row>
    <row r="14" spans="1:7" ht="15.75" thickBot="1" x14ac:dyDescent="0.3">
      <c r="G14" s="4">
        <v>383</v>
      </c>
    </row>
    <row r="15" spans="1:7" ht="45.75" thickBot="1" x14ac:dyDescent="0.3">
      <c r="A15" s="6" t="s">
        <v>14</v>
      </c>
      <c r="B15" s="7" t="s">
        <v>15</v>
      </c>
      <c r="C15" s="7" t="s">
        <v>170</v>
      </c>
      <c r="D15" s="7" t="s">
        <v>17</v>
      </c>
      <c r="E15" s="8" t="s">
        <v>171</v>
      </c>
      <c r="F15" s="7" t="s">
        <v>19</v>
      </c>
      <c r="G15" s="9" t="s">
        <v>20</v>
      </c>
    </row>
    <row r="16" spans="1:7" ht="15.75" thickBot="1" x14ac:dyDescent="0.3">
      <c r="A16" s="108" t="s">
        <v>21</v>
      </c>
      <c r="B16" s="109" t="s">
        <v>172</v>
      </c>
      <c r="C16" s="110" t="s">
        <v>173</v>
      </c>
      <c r="D16" s="109" t="s">
        <v>174</v>
      </c>
      <c r="E16" s="109" t="s">
        <v>175</v>
      </c>
      <c r="F16" s="109" t="s">
        <v>176</v>
      </c>
      <c r="G16" s="111" t="s">
        <v>177</v>
      </c>
    </row>
    <row r="17" spans="1:7" s="18" customFormat="1" x14ac:dyDescent="0.25">
      <c r="A17" s="112" t="s">
        <v>178</v>
      </c>
      <c r="B17" s="113"/>
      <c r="C17" s="114">
        <f>C18+C24+C73+C81+C90+C107+C108</f>
        <v>2229200</v>
      </c>
      <c r="D17" s="114">
        <f>D18+D24+D73+D81+D90+D107+D108</f>
        <v>707578.66</v>
      </c>
      <c r="E17" s="114">
        <f>E18+E24+E73+E81+E90+E107+E108</f>
        <v>770182.06</v>
      </c>
      <c r="F17" s="114">
        <f>F18+F24+F73+F81+F90+F107+F108</f>
        <v>769730.67</v>
      </c>
      <c r="G17" s="114">
        <f>G18+G24+G73+G81+G90+G107+G108</f>
        <v>451.39</v>
      </c>
    </row>
    <row r="18" spans="1:7" s="18" customFormat="1" ht="30" x14ac:dyDescent="0.25">
      <c r="A18" s="115" t="s">
        <v>24</v>
      </c>
      <c r="B18" s="116" t="s">
        <v>179</v>
      </c>
      <c r="C18" s="117">
        <f>C19+C20+C23</f>
        <v>0</v>
      </c>
      <c r="D18" s="117">
        <f>D19+D20+D23</f>
        <v>0</v>
      </c>
      <c r="E18" s="117">
        <f>E19+E20+E23</f>
        <v>0</v>
      </c>
      <c r="F18" s="117">
        <f>F19+F20+F23</f>
        <v>0</v>
      </c>
      <c r="G18" s="117">
        <f>G19+G20+G23</f>
        <v>0</v>
      </c>
    </row>
    <row r="19" spans="1:7" ht="15.75" x14ac:dyDescent="0.25">
      <c r="A19" s="23" t="s">
        <v>25</v>
      </c>
      <c r="B19" s="24">
        <v>211</v>
      </c>
      <c r="C19" s="25"/>
      <c r="D19" s="25"/>
      <c r="E19" s="25"/>
      <c r="F19" s="25"/>
      <c r="G19" s="118">
        <f>ROUND(E19-F19,2)</f>
        <v>0</v>
      </c>
    </row>
    <row r="20" spans="1:7" s="18" customFormat="1" ht="15.75" x14ac:dyDescent="0.25">
      <c r="A20" s="81" t="s">
        <v>26</v>
      </c>
      <c r="B20" s="82">
        <v>212</v>
      </c>
      <c r="C20" s="119">
        <f>ROUND(C21+C22,2)</f>
        <v>0</v>
      </c>
      <c r="D20" s="119">
        <f>ROUND(D21+D22,2)</f>
        <v>0</v>
      </c>
      <c r="E20" s="119">
        <f>ROUND(E21+E22,2)</f>
        <v>0</v>
      </c>
      <c r="F20" s="119">
        <f>ROUND(F21+F22,2)</f>
        <v>0</v>
      </c>
      <c r="G20" s="120">
        <f>ROUND(G21+G22,2)</f>
        <v>0</v>
      </c>
    </row>
    <row r="21" spans="1:7" ht="31.5" x14ac:dyDescent="0.25">
      <c r="A21" s="32" t="s">
        <v>27</v>
      </c>
      <c r="B21" s="33" t="s">
        <v>28</v>
      </c>
      <c r="C21" s="34"/>
      <c r="D21" s="34"/>
      <c r="E21" s="34"/>
      <c r="F21" s="34"/>
      <c r="G21" s="118">
        <f>ROUND(E21-F21,2)</f>
        <v>0</v>
      </c>
    </row>
    <row r="22" spans="1:7" ht="15.75" x14ac:dyDescent="0.25">
      <c r="A22" s="32" t="s">
        <v>29</v>
      </c>
      <c r="B22" s="33" t="s">
        <v>30</v>
      </c>
      <c r="C22" s="34"/>
      <c r="D22" s="34"/>
      <c r="E22" s="34"/>
      <c r="F22" s="34"/>
      <c r="G22" s="118">
        <f>ROUND(E22-F22,2)</f>
        <v>0</v>
      </c>
    </row>
    <row r="23" spans="1:7" ht="15.75" x14ac:dyDescent="0.25">
      <c r="A23" s="32" t="s">
        <v>31</v>
      </c>
      <c r="B23" s="33">
        <v>213</v>
      </c>
      <c r="C23" s="34"/>
      <c r="D23" s="34"/>
      <c r="E23" s="34"/>
      <c r="F23" s="34"/>
      <c r="G23" s="118">
        <f>ROUND(E23-F23,2)</f>
        <v>0</v>
      </c>
    </row>
    <row r="24" spans="1:7" ht="15.75" x14ac:dyDescent="0.25">
      <c r="A24" s="121" t="s">
        <v>32</v>
      </c>
      <c r="B24" s="82">
        <v>220</v>
      </c>
      <c r="C24" s="119">
        <f>ROUND(C25+C26+C27+C34+C35+C53+C70+C71+C72,2)</f>
        <v>0</v>
      </c>
      <c r="D24" s="119">
        <f>ROUND(D25+D26+D27+D34+D35+D53+D70+D71+D72,2)</f>
        <v>0</v>
      </c>
      <c r="E24" s="119">
        <f>ROUND(E25+E26+E27+E34+E35+E53+E70+E71+E72,2)</f>
        <v>0</v>
      </c>
      <c r="F24" s="119">
        <f>ROUND(F25+F26+F27+F34+F35+F53+F70+F71+F72,2)</f>
        <v>0</v>
      </c>
      <c r="G24" s="120">
        <f>ROUND(G25+G26+G27+G34+G35+G53+G70+G71+G72,2)</f>
        <v>0</v>
      </c>
    </row>
    <row r="25" spans="1:7" s="18" customFormat="1" ht="15.75" x14ac:dyDescent="0.25">
      <c r="A25" s="23" t="s">
        <v>33</v>
      </c>
      <c r="B25" s="24">
        <v>221</v>
      </c>
      <c r="C25" s="34"/>
      <c r="D25" s="34"/>
      <c r="E25" s="34"/>
      <c r="F25" s="34"/>
      <c r="G25" s="118">
        <f>ROUND(E25-F25,2)</f>
        <v>0</v>
      </c>
    </row>
    <row r="26" spans="1:7" ht="15.75" x14ac:dyDescent="0.25">
      <c r="A26" s="23" t="s">
        <v>34</v>
      </c>
      <c r="B26" s="24">
        <v>222</v>
      </c>
      <c r="C26" s="34"/>
      <c r="D26" s="34"/>
      <c r="E26" s="34"/>
      <c r="F26" s="34"/>
      <c r="G26" s="118">
        <f>ROUND(E26-F26,2)</f>
        <v>0</v>
      </c>
    </row>
    <row r="27" spans="1:7" ht="15.75" x14ac:dyDescent="0.25">
      <c r="A27" s="81" t="s">
        <v>35</v>
      </c>
      <c r="B27" s="82">
        <v>223</v>
      </c>
      <c r="C27" s="119">
        <f>ROUND(C28,2)</f>
        <v>0</v>
      </c>
      <c r="D27" s="119">
        <f>ROUND(D28,2)</f>
        <v>0</v>
      </c>
      <c r="E27" s="119">
        <f>ROUND(E28,2)</f>
        <v>0</v>
      </c>
      <c r="F27" s="119">
        <f>ROUND(F28,2)</f>
        <v>0</v>
      </c>
      <c r="G27" s="120">
        <f>ROUND(G28,2)</f>
        <v>0</v>
      </c>
    </row>
    <row r="28" spans="1:7" ht="47.25" x14ac:dyDescent="0.25">
      <c r="A28" s="122" t="s">
        <v>36</v>
      </c>
      <c r="B28" s="123" t="s">
        <v>37</v>
      </c>
      <c r="C28" s="124">
        <f>ROUND(C29+C30+C31+C32+C33,2)</f>
        <v>0</v>
      </c>
      <c r="D28" s="124">
        <f>ROUND(D29+D30+D31+D32+D33,2)</f>
        <v>0</v>
      </c>
      <c r="E28" s="124">
        <f>ROUND(E29+E30+E31+E32+E33,2)</f>
        <v>0</v>
      </c>
      <c r="F28" s="124">
        <f>ROUND(F29+F30+F31+F32+F33,2)</f>
        <v>0</v>
      </c>
      <c r="G28" s="125">
        <f>ROUND(G29+G30+G31+G32+G33,2)</f>
        <v>0</v>
      </c>
    </row>
    <row r="29" spans="1:7" s="18" customFormat="1" ht="15.75" x14ac:dyDescent="0.25">
      <c r="A29" s="32" t="s">
        <v>38</v>
      </c>
      <c r="B29" s="33" t="s">
        <v>39</v>
      </c>
      <c r="C29" s="34"/>
      <c r="D29" s="34"/>
      <c r="E29" s="34"/>
      <c r="F29" s="34"/>
      <c r="G29" s="118">
        <f t="shared" ref="G29:G34" si="0">ROUND(E29-F29,2)</f>
        <v>0</v>
      </c>
    </row>
    <row r="30" spans="1:7" ht="15.75" x14ac:dyDescent="0.25">
      <c r="A30" s="32" t="s">
        <v>40</v>
      </c>
      <c r="B30" s="33" t="s">
        <v>41</v>
      </c>
      <c r="C30" s="34"/>
      <c r="D30" s="34"/>
      <c r="E30" s="34"/>
      <c r="F30" s="34"/>
      <c r="G30" s="118">
        <f t="shared" si="0"/>
        <v>0</v>
      </c>
    </row>
    <row r="31" spans="1:7" ht="15.75" x14ac:dyDescent="0.25">
      <c r="A31" s="32" t="s">
        <v>42</v>
      </c>
      <c r="B31" s="33" t="s">
        <v>43</v>
      </c>
      <c r="C31" s="34"/>
      <c r="D31" s="34"/>
      <c r="E31" s="34"/>
      <c r="F31" s="34"/>
      <c r="G31" s="118">
        <f t="shared" si="0"/>
        <v>0</v>
      </c>
    </row>
    <row r="32" spans="1:7" ht="31.5" x14ac:dyDescent="0.25">
      <c r="A32" s="32" t="s">
        <v>44</v>
      </c>
      <c r="B32" s="33" t="s">
        <v>45</v>
      </c>
      <c r="C32" s="34"/>
      <c r="D32" s="34"/>
      <c r="E32" s="34"/>
      <c r="F32" s="34"/>
      <c r="G32" s="118">
        <f t="shared" si="0"/>
        <v>0</v>
      </c>
    </row>
    <row r="33" spans="1:7" ht="15.75" x14ac:dyDescent="0.25">
      <c r="A33" s="32" t="s">
        <v>46</v>
      </c>
      <c r="B33" s="33" t="s">
        <v>47</v>
      </c>
      <c r="C33" s="34"/>
      <c r="D33" s="34"/>
      <c r="E33" s="34"/>
      <c r="F33" s="34"/>
      <c r="G33" s="118">
        <f t="shared" si="0"/>
        <v>0</v>
      </c>
    </row>
    <row r="34" spans="1:7" ht="31.5" x14ac:dyDescent="0.25">
      <c r="A34" s="43" t="s">
        <v>48</v>
      </c>
      <c r="B34" s="44">
        <v>224</v>
      </c>
      <c r="C34" s="45"/>
      <c r="D34" s="45"/>
      <c r="E34" s="45"/>
      <c r="F34" s="45"/>
      <c r="G34" s="126">
        <f t="shared" si="0"/>
        <v>0</v>
      </c>
    </row>
    <row r="35" spans="1:7" s="18" customFormat="1" ht="15.75" x14ac:dyDescent="0.25">
      <c r="A35" s="127" t="s">
        <v>49</v>
      </c>
      <c r="B35" s="128">
        <v>225</v>
      </c>
      <c r="C35" s="119">
        <f>ROUND(C36+C37+C43+C44+C45+C50+C51+C52,2)</f>
        <v>0</v>
      </c>
      <c r="D35" s="119">
        <f>ROUND(D36+D37+D43+D44+D45+D50+D51+D52,2)</f>
        <v>0</v>
      </c>
      <c r="E35" s="119">
        <f>ROUND(E36+E37+E43+E44+E45+E50+E51+E52,2)</f>
        <v>0</v>
      </c>
      <c r="F35" s="119">
        <f>ROUND(F36+F37+F43+F44+F45+F50+F51+F52,2)</f>
        <v>0</v>
      </c>
      <c r="G35" s="120">
        <f>ROUND(G36+G37+G43+G44+G45+G50+G51+G52,2)</f>
        <v>0</v>
      </c>
    </row>
    <row r="36" spans="1:7" ht="31.5" x14ac:dyDescent="0.25">
      <c r="A36" s="32" t="s">
        <v>50</v>
      </c>
      <c r="B36" s="33" t="s">
        <v>51</v>
      </c>
      <c r="C36" s="25"/>
      <c r="D36" s="25"/>
      <c r="E36" s="25"/>
      <c r="F36" s="25"/>
      <c r="G36" s="118">
        <f>ROUND(E36-F36,2)</f>
        <v>0</v>
      </c>
    </row>
    <row r="37" spans="1:7" ht="15.75" x14ac:dyDescent="0.25">
      <c r="A37" s="122" t="s">
        <v>52</v>
      </c>
      <c r="B37" s="123" t="s">
        <v>53</v>
      </c>
      <c r="C37" s="124">
        <f>ROUND(C38+C39+C40+C41+C42,2)</f>
        <v>0</v>
      </c>
      <c r="D37" s="124">
        <f>ROUND(D38+D39+D40+D41+D42,2)</f>
        <v>0</v>
      </c>
      <c r="E37" s="124">
        <f>ROUND(E38+E39+E40+E41+E42,2)</f>
        <v>0</v>
      </c>
      <c r="F37" s="124">
        <f>ROUND(F38+F39+F40+F41+F42,2)</f>
        <v>0</v>
      </c>
      <c r="G37" s="125">
        <f>ROUND(G38+G39+G40+G41+G42,2)</f>
        <v>0</v>
      </c>
    </row>
    <row r="38" spans="1:7" s="18" customFormat="1" ht="15.75" x14ac:dyDescent="0.25">
      <c r="A38" s="32" t="s">
        <v>54</v>
      </c>
      <c r="B38" s="33" t="s">
        <v>55</v>
      </c>
      <c r="C38" s="34"/>
      <c r="D38" s="34"/>
      <c r="E38" s="34"/>
      <c r="F38" s="34"/>
      <c r="G38" s="118">
        <f t="shared" ref="G38:G44" si="1">ROUND(E38-F38,2)</f>
        <v>0</v>
      </c>
    </row>
    <row r="39" spans="1:7" s="18" customFormat="1" ht="15.75" x14ac:dyDescent="0.25">
      <c r="A39" s="32" t="s">
        <v>56</v>
      </c>
      <c r="B39" s="33" t="s">
        <v>57</v>
      </c>
      <c r="C39" s="34"/>
      <c r="D39" s="34"/>
      <c r="E39" s="34"/>
      <c r="F39" s="34"/>
      <c r="G39" s="118">
        <f t="shared" si="1"/>
        <v>0</v>
      </c>
    </row>
    <row r="40" spans="1:7" ht="15.75" x14ac:dyDescent="0.25">
      <c r="A40" s="32" t="s">
        <v>58</v>
      </c>
      <c r="B40" s="33" t="s">
        <v>59</v>
      </c>
      <c r="C40" s="34"/>
      <c r="D40" s="34"/>
      <c r="E40" s="34"/>
      <c r="F40" s="34"/>
      <c r="G40" s="118">
        <f t="shared" si="1"/>
        <v>0</v>
      </c>
    </row>
    <row r="41" spans="1:7" ht="15.75" x14ac:dyDescent="0.25">
      <c r="A41" s="50" t="s">
        <v>60</v>
      </c>
      <c r="B41" s="33" t="s">
        <v>61</v>
      </c>
      <c r="C41" s="34"/>
      <c r="D41" s="34"/>
      <c r="E41" s="34"/>
      <c r="F41" s="34"/>
      <c r="G41" s="118">
        <f t="shared" si="1"/>
        <v>0</v>
      </c>
    </row>
    <row r="42" spans="1:7" ht="15.75" x14ac:dyDescent="0.25">
      <c r="A42" s="32" t="s">
        <v>62</v>
      </c>
      <c r="B42" s="33" t="s">
        <v>63</v>
      </c>
      <c r="C42" s="34"/>
      <c r="D42" s="34"/>
      <c r="E42" s="34"/>
      <c r="F42" s="34"/>
      <c r="G42" s="118">
        <f t="shared" si="1"/>
        <v>0</v>
      </c>
    </row>
    <row r="43" spans="1:7" ht="31.5" x14ac:dyDescent="0.25">
      <c r="A43" s="43" t="s">
        <v>64</v>
      </c>
      <c r="B43" s="51" t="s">
        <v>65</v>
      </c>
      <c r="C43" s="45"/>
      <c r="D43" s="45"/>
      <c r="E43" s="45"/>
      <c r="F43" s="45"/>
      <c r="G43" s="126">
        <f t="shared" si="1"/>
        <v>0</v>
      </c>
    </row>
    <row r="44" spans="1:7" ht="15.75" x14ac:dyDescent="0.25">
      <c r="A44" s="43" t="s">
        <v>66</v>
      </c>
      <c r="B44" s="51" t="s">
        <v>67</v>
      </c>
      <c r="C44" s="45"/>
      <c r="D44" s="45"/>
      <c r="E44" s="45"/>
      <c r="F44" s="45"/>
      <c r="G44" s="126">
        <f t="shared" si="1"/>
        <v>0</v>
      </c>
    </row>
    <row r="45" spans="1:7" ht="15.75" x14ac:dyDescent="0.25">
      <c r="A45" s="122" t="s">
        <v>68</v>
      </c>
      <c r="B45" s="123" t="s">
        <v>69</v>
      </c>
      <c r="C45" s="124">
        <f>ROUND(C46+C47+C48+C49,2)</f>
        <v>0</v>
      </c>
      <c r="D45" s="124">
        <f>ROUND(D46+D47+D48+D49,2)</f>
        <v>0</v>
      </c>
      <c r="E45" s="124">
        <f>ROUND(E46+E47+E48+E49,2)</f>
        <v>0</v>
      </c>
      <c r="F45" s="124">
        <f>ROUND(F46+F47+F48+F49,2)</f>
        <v>0</v>
      </c>
      <c r="G45" s="125">
        <f>ROUND(G46+G47+G48+G49,2)</f>
        <v>0</v>
      </c>
    </row>
    <row r="46" spans="1:7" ht="31.5" x14ac:dyDescent="0.25">
      <c r="A46" s="32" t="s">
        <v>70</v>
      </c>
      <c r="B46" s="33" t="s">
        <v>71</v>
      </c>
      <c r="C46" s="25"/>
      <c r="D46" s="25"/>
      <c r="E46" s="25"/>
      <c r="F46" s="25"/>
      <c r="G46" s="118">
        <f t="shared" ref="G46:G52" si="2">ROUND(E46-F46,2)</f>
        <v>0</v>
      </c>
    </row>
    <row r="47" spans="1:7" ht="31.5" x14ac:dyDescent="0.25">
      <c r="A47" s="32" t="s">
        <v>72</v>
      </c>
      <c r="B47" s="33" t="s">
        <v>73</v>
      </c>
      <c r="C47" s="25"/>
      <c r="D47" s="25"/>
      <c r="E47" s="25"/>
      <c r="F47" s="25"/>
      <c r="G47" s="118">
        <f t="shared" si="2"/>
        <v>0</v>
      </c>
    </row>
    <row r="48" spans="1:7" ht="15.75" x14ac:dyDescent="0.25">
      <c r="A48" s="32" t="s">
        <v>74</v>
      </c>
      <c r="B48" s="33" t="s">
        <v>75</v>
      </c>
      <c r="C48" s="25"/>
      <c r="D48" s="25"/>
      <c r="E48" s="25"/>
      <c r="F48" s="25"/>
      <c r="G48" s="118">
        <f t="shared" si="2"/>
        <v>0</v>
      </c>
    </row>
    <row r="49" spans="1:7" s="54" customFormat="1" ht="31.5" x14ac:dyDescent="0.25">
      <c r="A49" s="32" t="s">
        <v>76</v>
      </c>
      <c r="B49" s="33" t="s">
        <v>77</v>
      </c>
      <c r="C49" s="25"/>
      <c r="D49" s="25"/>
      <c r="E49" s="25"/>
      <c r="F49" s="25"/>
      <c r="G49" s="118">
        <f t="shared" si="2"/>
        <v>0</v>
      </c>
    </row>
    <row r="50" spans="1:7" ht="31.5" x14ac:dyDescent="0.25">
      <c r="A50" s="43" t="s">
        <v>78</v>
      </c>
      <c r="B50" s="51" t="s">
        <v>79</v>
      </c>
      <c r="C50" s="53"/>
      <c r="D50" s="53"/>
      <c r="E50" s="53"/>
      <c r="F50" s="53"/>
      <c r="G50" s="126">
        <f t="shared" si="2"/>
        <v>0</v>
      </c>
    </row>
    <row r="51" spans="1:7" ht="15.75" x14ac:dyDescent="0.25">
      <c r="A51" s="43" t="s">
        <v>80</v>
      </c>
      <c r="B51" s="51" t="s">
        <v>81</v>
      </c>
      <c r="C51" s="53"/>
      <c r="D51" s="53"/>
      <c r="E51" s="53"/>
      <c r="F51" s="53"/>
      <c r="G51" s="126">
        <f t="shared" si="2"/>
        <v>0</v>
      </c>
    </row>
    <row r="52" spans="1:7" ht="31.5" x14ac:dyDescent="0.25">
      <c r="A52" s="43" t="s">
        <v>82</v>
      </c>
      <c r="B52" s="51" t="s">
        <v>83</v>
      </c>
      <c r="C52" s="45"/>
      <c r="D52" s="45"/>
      <c r="E52" s="45"/>
      <c r="F52" s="45"/>
      <c r="G52" s="126">
        <f t="shared" si="2"/>
        <v>0</v>
      </c>
    </row>
    <row r="53" spans="1:7" ht="15.75" x14ac:dyDescent="0.25">
      <c r="A53" s="81" t="s">
        <v>84</v>
      </c>
      <c r="B53" s="82">
        <v>226</v>
      </c>
      <c r="C53" s="129">
        <f>ROUND(C54+C56+C57+C58+C59+C60+C68+C69,2)</f>
        <v>0</v>
      </c>
      <c r="D53" s="129">
        <f>ROUND(D54+D56+D57+D58+D59+D60+D68+D69,2)</f>
        <v>0</v>
      </c>
      <c r="E53" s="129">
        <f>ROUND(E54+E56+E57+E58+E59+E60+E68+E69,2)</f>
        <v>0</v>
      </c>
      <c r="F53" s="129">
        <f>ROUND(F54+F56+F57+F58+F59+F60+F68+F69,2)</f>
        <v>0</v>
      </c>
      <c r="G53" s="129">
        <f>ROUND(G54+G56+G57+G58+G59+G60+G68+G69,2)</f>
        <v>0</v>
      </c>
    </row>
    <row r="54" spans="1:7" ht="78.75" x14ac:dyDescent="0.25">
      <c r="A54" s="122" t="s">
        <v>85</v>
      </c>
      <c r="B54" s="123" t="s">
        <v>86</v>
      </c>
      <c r="C54" s="124">
        <f>ROUND(C55,2)</f>
        <v>0</v>
      </c>
      <c r="D54" s="124">
        <f>ROUND(D55,2)</f>
        <v>0</v>
      </c>
      <c r="E54" s="124">
        <f>ROUND(E55,2)</f>
        <v>0</v>
      </c>
      <c r="F54" s="124">
        <f>ROUND(F55,2)</f>
        <v>0</v>
      </c>
      <c r="G54" s="125">
        <f>ROUND(G55,2)</f>
        <v>0</v>
      </c>
    </row>
    <row r="55" spans="1:7" ht="78.75" x14ac:dyDescent="0.25">
      <c r="A55" s="32" t="s">
        <v>87</v>
      </c>
      <c r="B55" s="33" t="s">
        <v>88</v>
      </c>
      <c r="C55" s="34"/>
      <c r="D55" s="34"/>
      <c r="E55" s="34"/>
      <c r="F55" s="34"/>
      <c r="G55" s="118">
        <f>ROUND(E55-F55,2)</f>
        <v>0</v>
      </c>
    </row>
    <row r="56" spans="1:7" ht="15.75" x14ac:dyDescent="0.25">
      <c r="A56" s="32" t="s">
        <v>89</v>
      </c>
      <c r="B56" s="33" t="s">
        <v>90</v>
      </c>
      <c r="C56" s="34"/>
      <c r="D56" s="34"/>
      <c r="E56" s="34"/>
      <c r="F56" s="34"/>
      <c r="G56" s="118">
        <f>ROUND(E56-F56,2)</f>
        <v>0</v>
      </c>
    </row>
    <row r="57" spans="1:7" s="18" customFormat="1" ht="15.75" x14ac:dyDescent="0.25">
      <c r="A57" s="32" t="s">
        <v>91</v>
      </c>
      <c r="B57" s="33" t="s">
        <v>92</v>
      </c>
      <c r="C57" s="34"/>
      <c r="D57" s="34"/>
      <c r="E57" s="34"/>
      <c r="F57" s="34"/>
      <c r="G57" s="118">
        <f>ROUND(E57-F57,2)</f>
        <v>0</v>
      </c>
    </row>
    <row r="58" spans="1:7" ht="15.75" x14ac:dyDescent="0.25">
      <c r="A58" s="32" t="s">
        <v>93</v>
      </c>
      <c r="B58" s="33" t="s">
        <v>94</v>
      </c>
      <c r="C58" s="34"/>
      <c r="D58" s="34"/>
      <c r="E58" s="34"/>
      <c r="F58" s="34"/>
      <c r="G58" s="118">
        <f>ROUND(E58-F58,2)</f>
        <v>0</v>
      </c>
    </row>
    <row r="59" spans="1:7" ht="47.25" x14ac:dyDescent="0.25">
      <c r="A59" s="32" t="s">
        <v>95</v>
      </c>
      <c r="B59" s="33" t="s">
        <v>96</v>
      </c>
      <c r="C59" s="34"/>
      <c r="D59" s="34"/>
      <c r="E59" s="34"/>
      <c r="F59" s="34"/>
      <c r="G59" s="118">
        <f>ROUND(E59-F59,2)</f>
        <v>0</v>
      </c>
    </row>
    <row r="60" spans="1:7" ht="15.75" x14ac:dyDescent="0.25">
      <c r="A60" s="122" t="s">
        <v>97</v>
      </c>
      <c r="B60" s="123" t="s">
        <v>98</v>
      </c>
      <c r="C60" s="124">
        <f>ROUND(C61+C62+C63+C64+C65+C66+C67,2)</f>
        <v>0</v>
      </c>
      <c r="D60" s="124">
        <f>ROUND(D61+D62+D63+D64+D65+D66+D67,2)</f>
        <v>0</v>
      </c>
      <c r="E60" s="124">
        <f>ROUND(E61+E62+E63+E64+E65+E66+E67,2)</f>
        <v>0</v>
      </c>
      <c r="F60" s="124">
        <f>ROUND(F61+F62+F63+F64+F65+F66+F67,2)</f>
        <v>0</v>
      </c>
      <c r="G60" s="125">
        <f>ROUND(G61+G62+G63+G64+G65+G66+G67,2)</f>
        <v>0</v>
      </c>
    </row>
    <row r="61" spans="1:7" ht="15.75" x14ac:dyDescent="0.25">
      <c r="A61" s="32" t="s">
        <v>99</v>
      </c>
      <c r="B61" s="33" t="s">
        <v>100</v>
      </c>
      <c r="C61" s="34"/>
      <c r="D61" s="34"/>
      <c r="E61" s="34"/>
      <c r="F61" s="34"/>
      <c r="G61" s="118">
        <f t="shared" ref="G61:G72" si="3">ROUND(E61-F61,2)</f>
        <v>0</v>
      </c>
    </row>
    <row r="62" spans="1:7" ht="31.5" x14ac:dyDescent="0.25">
      <c r="A62" s="32" t="s">
        <v>101</v>
      </c>
      <c r="B62" s="33" t="s">
        <v>102</v>
      </c>
      <c r="C62" s="34"/>
      <c r="D62" s="34"/>
      <c r="E62" s="34"/>
      <c r="F62" s="34"/>
      <c r="G62" s="118">
        <f t="shared" si="3"/>
        <v>0</v>
      </c>
    </row>
    <row r="63" spans="1:7" ht="31.5" x14ac:dyDescent="0.25">
      <c r="A63" s="32" t="s">
        <v>103</v>
      </c>
      <c r="B63" s="33" t="s">
        <v>104</v>
      </c>
      <c r="C63" s="34"/>
      <c r="D63" s="34"/>
      <c r="E63" s="34"/>
      <c r="F63" s="34"/>
      <c r="G63" s="118">
        <f t="shared" si="3"/>
        <v>0</v>
      </c>
    </row>
    <row r="64" spans="1:7" ht="31.5" x14ac:dyDescent="0.25">
      <c r="A64" s="32" t="s">
        <v>105</v>
      </c>
      <c r="B64" s="33" t="s">
        <v>106</v>
      </c>
      <c r="C64" s="34"/>
      <c r="D64" s="34"/>
      <c r="E64" s="34"/>
      <c r="F64" s="34"/>
      <c r="G64" s="118">
        <f t="shared" si="3"/>
        <v>0</v>
      </c>
    </row>
    <row r="65" spans="1:7" s="18" customFormat="1" ht="15.75" x14ac:dyDescent="0.25">
      <c r="A65" s="32" t="s">
        <v>107</v>
      </c>
      <c r="B65" s="33" t="s">
        <v>108</v>
      </c>
      <c r="C65" s="34"/>
      <c r="D65" s="34"/>
      <c r="E65" s="34"/>
      <c r="F65" s="34"/>
      <c r="G65" s="118">
        <f t="shared" si="3"/>
        <v>0</v>
      </c>
    </row>
    <row r="66" spans="1:7" s="54" customFormat="1" ht="15.75" x14ac:dyDescent="0.25">
      <c r="A66" s="32" t="s">
        <v>109</v>
      </c>
      <c r="B66" s="33" t="s">
        <v>110</v>
      </c>
      <c r="C66" s="34"/>
      <c r="D66" s="34"/>
      <c r="E66" s="34"/>
      <c r="F66" s="34"/>
      <c r="G66" s="118">
        <f t="shared" si="3"/>
        <v>0</v>
      </c>
    </row>
    <row r="67" spans="1:7" ht="15.75" x14ac:dyDescent="0.25">
      <c r="A67" s="32" t="s">
        <v>111</v>
      </c>
      <c r="B67" s="33" t="s">
        <v>112</v>
      </c>
      <c r="C67" s="34"/>
      <c r="D67" s="34"/>
      <c r="E67" s="34"/>
      <c r="F67" s="34"/>
      <c r="G67" s="118">
        <f t="shared" si="3"/>
        <v>0</v>
      </c>
    </row>
    <row r="68" spans="1:7" ht="31.5" x14ac:dyDescent="0.25">
      <c r="A68" s="43" t="s">
        <v>113</v>
      </c>
      <c r="B68" s="51" t="s">
        <v>114</v>
      </c>
      <c r="C68" s="59"/>
      <c r="D68" s="59"/>
      <c r="E68" s="59"/>
      <c r="F68" s="59"/>
      <c r="G68" s="130">
        <f t="shared" si="3"/>
        <v>0</v>
      </c>
    </row>
    <row r="69" spans="1:7" ht="31.5" x14ac:dyDescent="0.25">
      <c r="A69" s="43" t="s">
        <v>115</v>
      </c>
      <c r="B69" s="51" t="s">
        <v>116</v>
      </c>
      <c r="C69" s="59"/>
      <c r="D69" s="59"/>
      <c r="E69" s="59"/>
      <c r="F69" s="59"/>
      <c r="G69" s="130">
        <f t="shared" si="3"/>
        <v>0</v>
      </c>
    </row>
    <row r="70" spans="1:7" s="18" customFormat="1" ht="15.75" x14ac:dyDescent="0.25">
      <c r="A70" s="62" t="s">
        <v>117</v>
      </c>
      <c r="B70" s="44">
        <v>227</v>
      </c>
      <c r="C70" s="63"/>
      <c r="D70" s="63"/>
      <c r="E70" s="63"/>
      <c r="F70" s="63"/>
      <c r="G70" s="130">
        <f t="shared" si="3"/>
        <v>0</v>
      </c>
    </row>
    <row r="71" spans="1:7" s="18" customFormat="1" ht="31.5" x14ac:dyDescent="0.25">
      <c r="A71" s="65" t="s">
        <v>118</v>
      </c>
      <c r="B71" s="66">
        <v>228</v>
      </c>
      <c r="C71" s="67"/>
      <c r="D71" s="67"/>
      <c r="E71" s="67"/>
      <c r="F71" s="67"/>
      <c r="G71" s="130">
        <f t="shared" si="3"/>
        <v>0</v>
      </c>
    </row>
    <row r="72" spans="1:7" ht="47.25" x14ac:dyDescent="0.25">
      <c r="A72" s="65" t="s">
        <v>119</v>
      </c>
      <c r="B72" s="66">
        <v>229</v>
      </c>
      <c r="C72" s="67"/>
      <c r="D72" s="67"/>
      <c r="E72" s="67"/>
      <c r="F72" s="67"/>
      <c r="G72" s="130">
        <f t="shared" si="3"/>
        <v>0</v>
      </c>
    </row>
    <row r="73" spans="1:7" s="18" customFormat="1" ht="15.75" x14ac:dyDescent="0.25">
      <c r="A73" s="131" t="s">
        <v>180</v>
      </c>
      <c r="B73" s="70">
        <v>260</v>
      </c>
      <c r="C73" s="132">
        <f>ROUND(C74+C75+C76,2)</f>
        <v>0</v>
      </c>
      <c r="D73" s="132">
        <f>ROUND(D74+D75+D76,2)</f>
        <v>0</v>
      </c>
      <c r="E73" s="132">
        <f>ROUND(E74+E75+E76,2)</f>
        <v>0</v>
      </c>
      <c r="F73" s="132">
        <f>ROUND(F74+F75+F76,2)</f>
        <v>0</v>
      </c>
      <c r="G73" s="132">
        <f>ROUND(G74+G75+G76,2)</f>
        <v>0</v>
      </c>
    </row>
    <row r="74" spans="1:7" s="18" customFormat="1" ht="15.75" x14ac:dyDescent="0.25">
      <c r="A74" s="133" t="s">
        <v>181</v>
      </c>
      <c r="B74" s="66">
        <v>262</v>
      </c>
      <c r="C74" s="74"/>
      <c r="D74" s="74"/>
      <c r="E74" s="74"/>
      <c r="F74" s="74"/>
      <c r="G74" s="118">
        <f>ROUND(E74-F74,2)</f>
        <v>0</v>
      </c>
    </row>
    <row r="75" spans="1:7" ht="47.25" x14ac:dyDescent="0.25">
      <c r="A75" s="72" t="s">
        <v>123</v>
      </c>
      <c r="B75" s="73">
        <v>264</v>
      </c>
      <c r="C75" s="75"/>
      <c r="D75" s="75"/>
      <c r="E75" s="75"/>
      <c r="F75" s="75"/>
      <c r="G75" s="118">
        <f>ROUND(E75-F75,2)</f>
        <v>0</v>
      </c>
    </row>
    <row r="76" spans="1:7" ht="31.5" x14ac:dyDescent="0.25">
      <c r="A76" s="77" t="s">
        <v>124</v>
      </c>
      <c r="B76" s="78">
        <v>266</v>
      </c>
      <c r="C76" s="132">
        <f>ROUND(C77+C78+C79+C80,2)</f>
        <v>0</v>
      </c>
      <c r="D76" s="132">
        <f>ROUND(D77+D78+D79+D80,2)</f>
        <v>0</v>
      </c>
      <c r="E76" s="132">
        <f>ROUND(E77+E78+E79+E80,2)</f>
        <v>0</v>
      </c>
      <c r="F76" s="132">
        <f>ROUND(F77+F78+F79+F80,2)</f>
        <v>0</v>
      </c>
      <c r="G76" s="132">
        <f>ROUND(G77+G78+G79+G80,2)</f>
        <v>0</v>
      </c>
    </row>
    <row r="77" spans="1:7" s="18" customFormat="1" ht="15.75" x14ac:dyDescent="0.25">
      <c r="A77" s="72" t="s">
        <v>125</v>
      </c>
      <c r="B77" s="73" t="s">
        <v>126</v>
      </c>
      <c r="C77" s="75"/>
      <c r="D77" s="75"/>
      <c r="E77" s="75"/>
      <c r="F77" s="75"/>
      <c r="G77" s="118">
        <f>ROUND(E77-F77,2)</f>
        <v>0</v>
      </c>
    </row>
    <row r="78" spans="1:7" ht="31.5" x14ac:dyDescent="0.25">
      <c r="A78" s="72" t="s">
        <v>127</v>
      </c>
      <c r="B78" s="73" t="s">
        <v>128</v>
      </c>
      <c r="C78" s="75"/>
      <c r="D78" s="75"/>
      <c r="E78" s="75"/>
      <c r="F78" s="75"/>
      <c r="G78" s="118">
        <f>ROUND(E78-F78,2)</f>
        <v>0</v>
      </c>
    </row>
    <row r="79" spans="1:7" ht="31.5" x14ac:dyDescent="0.25">
      <c r="A79" s="72" t="s">
        <v>129</v>
      </c>
      <c r="B79" s="73" t="s">
        <v>130</v>
      </c>
      <c r="C79" s="80"/>
      <c r="D79" s="80"/>
      <c r="E79" s="80"/>
      <c r="F79" s="80"/>
      <c r="G79" s="118">
        <f>ROUND(E79-F79,2)</f>
        <v>0</v>
      </c>
    </row>
    <row r="80" spans="1:7" ht="31.5" x14ac:dyDescent="0.25">
      <c r="A80" s="72" t="s">
        <v>131</v>
      </c>
      <c r="B80" s="73" t="s">
        <v>132</v>
      </c>
      <c r="C80" s="75"/>
      <c r="D80" s="75"/>
      <c r="E80" s="75"/>
      <c r="F80" s="75"/>
      <c r="G80" s="118">
        <f>ROUND(E80-F80,2)</f>
        <v>0</v>
      </c>
    </row>
    <row r="81" spans="1:7" ht="15.75" x14ac:dyDescent="0.25">
      <c r="A81" s="131" t="s">
        <v>133</v>
      </c>
      <c r="B81" s="70">
        <v>290</v>
      </c>
      <c r="C81" s="119">
        <f>ROUND(C82+C83+C84+C85+C86+C87+C88+C89,2)</f>
        <v>500</v>
      </c>
      <c r="D81" s="119">
        <f>ROUND(D82+D83+D84+D85+D86+D87+D88+D89,2)</f>
        <v>500</v>
      </c>
      <c r="E81" s="119">
        <f>ROUND(E82+E83+E84+E85+E86+E87+E88+E89,2)</f>
        <v>500</v>
      </c>
      <c r="F81" s="119">
        <f>ROUND(F82+F83+F84+F85+F86+F87+F88+F89,2)</f>
        <v>500</v>
      </c>
      <c r="G81" s="120">
        <f>ROUND(G82+G83+G84+G85+G86+G87+G88+G89,2)</f>
        <v>0</v>
      </c>
    </row>
    <row r="82" spans="1:7" s="18" customFormat="1" ht="15.75" x14ac:dyDescent="0.25">
      <c r="A82" s="134" t="s">
        <v>134</v>
      </c>
      <c r="B82" s="135">
        <v>291</v>
      </c>
      <c r="C82" s="25"/>
      <c r="D82" s="25"/>
      <c r="E82" s="25"/>
      <c r="F82" s="25"/>
      <c r="G82" s="118">
        <f t="shared" ref="G82:G89" si="4">ROUND(E82-F82,2)</f>
        <v>0</v>
      </c>
    </row>
    <row r="83" spans="1:7" s="18" customFormat="1" ht="47.25" x14ac:dyDescent="0.25">
      <c r="A83" s="32" t="s">
        <v>135</v>
      </c>
      <c r="B83" s="33">
        <v>292</v>
      </c>
      <c r="C83" s="34">
        <v>500</v>
      </c>
      <c r="D83" s="34">
        <v>500</v>
      </c>
      <c r="E83" s="34">
        <v>500</v>
      </c>
      <c r="F83" s="34">
        <v>500</v>
      </c>
      <c r="G83" s="118">
        <f t="shared" si="4"/>
        <v>0</v>
      </c>
    </row>
    <row r="84" spans="1:7" ht="47.25" x14ac:dyDescent="0.25">
      <c r="A84" s="83" t="s">
        <v>136</v>
      </c>
      <c r="B84" s="33">
        <v>293</v>
      </c>
      <c r="C84" s="34"/>
      <c r="D84" s="34"/>
      <c r="E84" s="34"/>
      <c r="F84" s="34"/>
      <c r="G84" s="118">
        <f t="shared" si="4"/>
        <v>0</v>
      </c>
    </row>
    <row r="85" spans="1:7" s="18" customFormat="1" ht="15.75" x14ac:dyDescent="0.25">
      <c r="A85" s="32" t="s">
        <v>137</v>
      </c>
      <c r="B85" s="33">
        <v>295</v>
      </c>
      <c r="C85" s="34"/>
      <c r="D85" s="34"/>
      <c r="E85" s="34"/>
      <c r="F85" s="34"/>
      <c r="G85" s="118">
        <f t="shared" si="4"/>
        <v>0</v>
      </c>
    </row>
    <row r="86" spans="1:7" s="18" customFormat="1" ht="15.75" x14ac:dyDescent="0.25">
      <c r="A86" s="32" t="s">
        <v>138</v>
      </c>
      <c r="B86" s="33">
        <v>296</v>
      </c>
      <c r="C86" s="34"/>
      <c r="D86" s="34"/>
      <c r="E86" s="34"/>
      <c r="F86" s="34"/>
      <c r="G86" s="118">
        <f t="shared" si="4"/>
        <v>0</v>
      </c>
    </row>
    <row r="87" spans="1:7" ht="31.5" x14ac:dyDescent="0.25">
      <c r="A87" s="32" t="s">
        <v>139</v>
      </c>
      <c r="B87" s="33">
        <v>297</v>
      </c>
      <c r="C87" s="34"/>
      <c r="D87" s="34"/>
      <c r="E87" s="34"/>
      <c r="F87" s="34"/>
      <c r="G87" s="118">
        <f t="shared" si="4"/>
        <v>0</v>
      </c>
    </row>
    <row r="88" spans="1:7" ht="31.5" x14ac:dyDescent="0.25">
      <c r="A88" s="32" t="s">
        <v>140</v>
      </c>
      <c r="B88" s="33">
        <v>298</v>
      </c>
      <c r="C88" s="34"/>
      <c r="D88" s="34"/>
      <c r="E88" s="34"/>
      <c r="F88" s="34"/>
      <c r="G88" s="118">
        <f t="shared" si="4"/>
        <v>0</v>
      </c>
    </row>
    <row r="89" spans="1:7" ht="31.5" x14ac:dyDescent="0.25">
      <c r="A89" s="32" t="s">
        <v>141</v>
      </c>
      <c r="B89" s="33">
        <v>299</v>
      </c>
      <c r="C89" s="34"/>
      <c r="D89" s="34"/>
      <c r="E89" s="34"/>
      <c r="F89" s="34"/>
      <c r="G89" s="118">
        <f t="shared" si="4"/>
        <v>0</v>
      </c>
    </row>
    <row r="90" spans="1:7" ht="15.75" x14ac:dyDescent="0.25">
      <c r="A90" s="131" t="s">
        <v>142</v>
      </c>
      <c r="B90" s="70">
        <v>300</v>
      </c>
      <c r="C90" s="119">
        <f>ROUND(C91+C94,2)</f>
        <v>2228700</v>
      </c>
      <c r="D90" s="119">
        <f>ROUND(D91+D94,2)</f>
        <v>707078.66</v>
      </c>
      <c r="E90" s="119">
        <f>ROUND(E91+E94,2)</f>
        <v>769682.06</v>
      </c>
      <c r="F90" s="119">
        <f>ROUND(F91+F94,2)</f>
        <v>769230.67</v>
      </c>
      <c r="G90" s="120">
        <f>ROUND(G91+G94,2)</f>
        <v>451.39</v>
      </c>
    </row>
    <row r="91" spans="1:7" ht="15.75" x14ac:dyDescent="0.25">
      <c r="A91" s="121" t="s">
        <v>143</v>
      </c>
      <c r="B91" s="82">
        <v>310</v>
      </c>
      <c r="C91" s="119">
        <f>ROUND(C92+C93,2)</f>
        <v>0</v>
      </c>
      <c r="D91" s="119">
        <f>ROUND(D92+D93,2)</f>
        <v>0</v>
      </c>
      <c r="E91" s="119">
        <f>ROUND(E92+E93,2)</f>
        <v>0</v>
      </c>
      <c r="F91" s="119">
        <f>ROUND(F92+F93,2)</f>
        <v>0</v>
      </c>
      <c r="G91" s="120">
        <f>ROUND(G92+G93,2)</f>
        <v>0</v>
      </c>
    </row>
    <row r="92" spans="1:7" ht="31.5" x14ac:dyDescent="0.25">
      <c r="A92" s="72" t="s">
        <v>144</v>
      </c>
      <c r="B92" s="73" t="s">
        <v>145</v>
      </c>
      <c r="C92" s="34"/>
      <c r="D92" s="34"/>
      <c r="E92" s="34"/>
      <c r="F92" s="34"/>
      <c r="G92" s="118">
        <f>ROUND(E92-F92,2)</f>
        <v>0</v>
      </c>
    </row>
    <row r="93" spans="1:7" ht="15.75" x14ac:dyDescent="0.25">
      <c r="A93" s="32" t="s">
        <v>146</v>
      </c>
      <c r="B93" s="33" t="s">
        <v>147</v>
      </c>
      <c r="C93" s="34"/>
      <c r="D93" s="34"/>
      <c r="E93" s="34"/>
      <c r="F93" s="34"/>
      <c r="G93" s="118">
        <f>ROUND(E93-F93,2)</f>
        <v>0</v>
      </c>
    </row>
    <row r="94" spans="1:7" ht="31.5" x14ac:dyDescent="0.25">
      <c r="A94" s="131" t="s">
        <v>148</v>
      </c>
      <c r="B94" s="70">
        <v>340</v>
      </c>
      <c r="C94" s="119">
        <f>ROUND(C95+C96+C99+C100+C101+C102+C106+C105,2)</f>
        <v>2228700</v>
      </c>
      <c r="D94" s="119">
        <f>ROUND(D95+D96+D99+D100+D101+D102+D106+D105,2)</f>
        <v>707078.66</v>
      </c>
      <c r="E94" s="119">
        <f>ROUND(E95+E96+E99+E100+E101+E102+E106+E105,2)</f>
        <v>769682.06</v>
      </c>
      <c r="F94" s="119">
        <f>ROUND(F95+F96+F99+F100+F101+F102+F106+F105,2)</f>
        <v>769230.67</v>
      </c>
      <c r="G94" s="120">
        <f>ROUND(G95+G96+G99+G100+G101+G102+G106+G105,2)</f>
        <v>451.39</v>
      </c>
    </row>
    <row r="95" spans="1:7" ht="31.5" x14ac:dyDescent="0.25">
      <c r="A95" s="72" t="s">
        <v>149</v>
      </c>
      <c r="B95" s="73">
        <v>341</v>
      </c>
      <c r="C95" s="84"/>
      <c r="D95" s="84"/>
      <c r="E95" s="84"/>
      <c r="F95" s="84"/>
      <c r="G95" s="118">
        <f>ROUND(E95-F95,2)</f>
        <v>0</v>
      </c>
    </row>
    <row r="96" spans="1:7" ht="15.75" x14ac:dyDescent="0.25">
      <c r="A96" s="32" t="s">
        <v>182</v>
      </c>
      <c r="B96" s="33">
        <v>342</v>
      </c>
      <c r="C96" s="136">
        <f>ROUND(C97+C98,2)</f>
        <v>2228700</v>
      </c>
      <c r="D96" s="136">
        <f>ROUND(D97+D98,2)</f>
        <v>707078.66</v>
      </c>
      <c r="E96" s="136">
        <f>ROUND(E97+E98,2)</f>
        <v>769682.06</v>
      </c>
      <c r="F96" s="136">
        <f>ROUND(F97+F98,2)</f>
        <v>769230.67</v>
      </c>
      <c r="G96" s="137">
        <f>ROUND(G97+G98,2)</f>
        <v>451.39</v>
      </c>
    </row>
    <row r="97" spans="1:8" ht="15.75" x14ac:dyDescent="0.25">
      <c r="A97" s="138" t="s">
        <v>151</v>
      </c>
      <c r="B97" s="33" t="s">
        <v>152</v>
      </c>
      <c r="C97" s="34">
        <v>2228700</v>
      </c>
      <c r="D97" s="34">
        <v>707078.66</v>
      </c>
      <c r="E97" s="34">
        <v>769682.06</v>
      </c>
      <c r="F97" s="34">
        <v>769230.67</v>
      </c>
      <c r="G97" s="118">
        <f>ROUND(E97-F97,2)</f>
        <v>451.39</v>
      </c>
    </row>
    <row r="98" spans="1:8" ht="31.5" x14ac:dyDescent="0.25">
      <c r="A98" s="138" t="s">
        <v>159</v>
      </c>
      <c r="B98" s="33" t="s">
        <v>154</v>
      </c>
      <c r="C98" s="34"/>
      <c r="D98" s="34"/>
      <c r="E98" s="34"/>
      <c r="F98" s="34"/>
      <c r="G98" s="118">
        <f>ROUND(E98-F98,2)</f>
        <v>0</v>
      </c>
    </row>
    <row r="99" spans="1:8" ht="15.75" x14ac:dyDescent="0.25">
      <c r="A99" s="32" t="s">
        <v>155</v>
      </c>
      <c r="B99" s="33">
        <v>343</v>
      </c>
      <c r="C99" s="34"/>
      <c r="D99" s="34"/>
      <c r="E99" s="34"/>
      <c r="F99" s="34"/>
      <c r="G99" s="118">
        <f>ROUND(E99-F99,2)</f>
        <v>0</v>
      </c>
    </row>
    <row r="100" spans="1:8" ht="15.75" x14ac:dyDescent="0.25">
      <c r="A100" s="32" t="s">
        <v>156</v>
      </c>
      <c r="B100" s="33">
        <v>344</v>
      </c>
      <c r="C100" s="34"/>
      <c r="D100" s="34"/>
      <c r="E100" s="34"/>
      <c r="F100" s="34"/>
      <c r="G100" s="118">
        <f>ROUND(E100-F100,2)</f>
        <v>0</v>
      </c>
    </row>
    <row r="101" spans="1:8" ht="15.75" x14ac:dyDescent="0.25">
      <c r="A101" s="32" t="s">
        <v>157</v>
      </c>
      <c r="B101" s="33">
        <v>345</v>
      </c>
      <c r="C101" s="34"/>
      <c r="D101" s="34"/>
      <c r="E101" s="34"/>
      <c r="F101" s="34"/>
      <c r="G101" s="118">
        <f>ROUND(E101-F101,2)</f>
        <v>0</v>
      </c>
    </row>
    <row r="102" spans="1:8" ht="15.75" x14ac:dyDescent="0.25">
      <c r="A102" s="131" t="s">
        <v>158</v>
      </c>
      <c r="B102" s="70">
        <v>346</v>
      </c>
      <c r="C102" s="139">
        <f>ROUND(C103+C104,2)</f>
        <v>0</v>
      </c>
      <c r="D102" s="139">
        <f>ROUND(D103+D104,2)</f>
        <v>0</v>
      </c>
      <c r="E102" s="139">
        <f>ROUND(E103+E104,2)</f>
        <v>0</v>
      </c>
      <c r="F102" s="139">
        <f>ROUND(F103+F104,2)</f>
        <v>0</v>
      </c>
      <c r="G102" s="140">
        <f>ROUND(G103+G104,2)</f>
        <v>0</v>
      </c>
    </row>
    <row r="103" spans="1:8" ht="31.5" x14ac:dyDescent="0.25">
      <c r="A103" s="138" t="s">
        <v>159</v>
      </c>
      <c r="B103" s="141" t="s">
        <v>160</v>
      </c>
      <c r="C103" s="25"/>
      <c r="D103" s="25"/>
      <c r="E103" s="25"/>
      <c r="F103" s="25"/>
      <c r="G103" s="118">
        <f t="shared" ref="G103:G108" si="5">ROUND(E103-F103,2)</f>
        <v>0</v>
      </c>
    </row>
    <row r="104" spans="1:8" ht="26.25" customHeight="1" x14ac:dyDescent="0.25">
      <c r="A104" s="32" t="s">
        <v>161</v>
      </c>
      <c r="B104" s="33" t="s">
        <v>162</v>
      </c>
      <c r="C104" s="25"/>
      <c r="D104" s="25"/>
      <c r="E104" s="25"/>
      <c r="F104" s="25"/>
      <c r="G104" s="118">
        <f t="shared" si="5"/>
        <v>0</v>
      </c>
      <c r="H104" s="105"/>
    </row>
    <row r="105" spans="1:8" ht="24" customHeight="1" x14ac:dyDescent="0.25">
      <c r="A105" s="32" t="s">
        <v>163</v>
      </c>
      <c r="B105" s="33">
        <v>347</v>
      </c>
      <c r="C105" s="95"/>
      <c r="D105" s="95"/>
      <c r="E105" s="95"/>
      <c r="F105" s="95"/>
      <c r="G105" s="118">
        <f t="shared" si="5"/>
        <v>0</v>
      </c>
    </row>
    <row r="106" spans="1:8" ht="32.25" thickBot="1" x14ac:dyDescent="0.3">
      <c r="A106" s="93" t="s">
        <v>164</v>
      </c>
      <c r="B106" s="94">
        <v>349</v>
      </c>
      <c r="C106" s="95"/>
      <c r="D106" s="95"/>
      <c r="E106" s="95"/>
      <c r="F106" s="95"/>
      <c r="G106" s="142">
        <f t="shared" si="5"/>
        <v>0</v>
      </c>
    </row>
    <row r="107" spans="1:8" ht="19.5" thickBot="1" x14ac:dyDescent="0.35">
      <c r="A107" s="143" t="s">
        <v>183</v>
      </c>
      <c r="B107" s="144">
        <v>189</v>
      </c>
      <c r="C107" s="145"/>
      <c r="D107" s="146"/>
      <c r="E107" s="146"/>
      <c r="F107" s="147"/>
      <c r="G107" s="148">
        <f t="shared" si="5"/>
        <v>0</v>
      </c>
    </row>
    <row r="108" spans="1:8" ht="19.5" thickBot="1" x14ac:dyDescent="0.35">
      <c r="A108" s="149" t="s">
        <v>184</v>
      </c>
      <c r="B108" s="150"/>
      <c r="C108" s="151"/>
      <c r="D108" s="152"/>
      <c r="E108" s="152"/>
      <c r="F108" s="153"/>
      <c r="G108" s="154">
        <f t="shared" si="5"/>
        <v>0</v>
      </c>
    </row>
    <row r="109" spans="1:8" ht="31.5" x14ac:dyDescent="0.25">
      <c r="A109" s="101" t="s">
        <v>165</v>
      </c>
      <c r="B109" s="102"/>
      <c r="C109" s="102"/>
      <c r="E109" s="103" t="s">
        <v>166</v>
      </c>
      <c r="F109" s="103"/>
      <c r="G109" s="104"/>
    </row>
    <row r="110" spans="1:8" x14ac:dyDescent="0.25">
      <c r="A110" s="106" t="s">
        <v>167</v>
      </c>
      <c r="B110" s="102"/>
      <c r="C110" s="102"/>
      <c r="F110" s="162" t="s">
        <v>167</v>
      </c>
      <c r="G110" s="162"/>
    </row>
    <row r="111" spans="1:8" x14ac:dyDescent="0.25">
      <c r="A111" s="106"/>
      <c r="B111" s="102"/>
      <c r="C111" s="102"/>
      <c r="F111" s="106"/>
      <c r="G111" s="106"/>
    </row>
    <row r="112" spans="1:8" x14ac:dyDescent="0.25">
      <c r="A112" t="s">
        <v>168</v>
      </c>
      <c r="B112" s="102"/>
      <c r="C112" s="102"/>
      <c r="F112" s="107"/>
    </row>
  </sheetData>
  <mergeCells count="4">
    <mergeCell ref="A7:G7"/>
    <mergeCell ref="C10:E10"/>
    <mergeCell ref="C13:E13"/>
    <mergeCell ref="F110:G1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1"/>
  <sheetViews>
    <sheetView workbookViewId="0">
      <selection activeCell="C13" sqref="C13:D13"/>
    </sheetView>
  </sheetViews>
  <sheetFormatPr defaultRowHeight="15" x14ac:dyDescent="0.25"/>
  <cols>
    <col min="1" max="1" width="61.28515625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14062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57" t="s">
        <v>0</v>
      </c>
      <c r="B7" s="157"/>
      <c r="C7" s="157"/>
      <c r="D7" s="157"/>
      <c r="E7" s="157"/>
      <c r="F7" s="157"/>
      <c r="G7" s="157"/>
    </row>
    <row r="8" spans="1:9" x14ac:dyDescent="0.25">
      <c r="B8" s="2" t="s">
        <v>1</v>
      </c>
    </row>
    <row r="9" spans="1:9" x14ac:dyDescent="0.25">
      <c r="G9" s="4" t="s">
        <v>2</v>
      </c>
    </row>
    <row r="10" spans="1:9" x14ac:dyDescent="0.25">
      <c r="A10" s="1" t="s">
        <v>3</v>
      </c>
      <c r="C10" s="158" t="s">
        <v>4</v>
      </c>
      <c r="D10" s="158"/>
      <c r="F10" t="s">
        <v>5</v>
      </c>
      <c r="G10" s="4">
        <v>503010</v>
      </c>
      <c r="H10">
        <v>40548899</v>
      </c>
      <c r="I10" t="s">
        <v>6</v>
      </c>
    </row>
    <row r="11" spans="1:9" x14ac:dyDescent="0.25">
      <c r="A11" s="1" t="s">
        <v>7</v>
      </c>
      <c r="F11" t="s">
        <v>8</v>
      </c>
      <c r="G11" s="5"/>
      <c r="I11" t="s">
        <v>9</v>
      </c>
    </row>
    <row r="12" spans="1:9" x14ac:dyDescent="0.25">
      <c r="A12" s="1" t="s">
        <v>10</v>
      </c>
      <c r="F12" t="s">
        <v>11</v>
      </c>
      <c r="G12" s="5"/>
    </row>
    <row r="13" spans="1:9" x14ac:dyDescent="0.25">
      <c r="A13" s="1" t="s">
        <v>12</v>
      </c>
      <c r="C13" s="159" t="s">
        <v>186</v>
      </c>
      <c r="D13" s="159"/>
      <c r="F13" t="s">
        <v>13</v>
      </c>
      <c r="G13" s="5"/>
    </row>
    <row r="14" spans="1:9" ht="15.75" thickBot="1" x14ac:dyDescent="0.3">
      <c r="G14" s="4">
        <v>383</v>
      </c>
    </row>
    <row r="15" spans="1:9" ht="75.75" thickBot="1" x14ac:dyDescent="0.3">
      <c r="A15" s="6" t="s">
        <v>14</v>
      </c>
      <c r="B15" s="7" t="s">
        <v>15</v>
      </c>
      <c r="C15" s="8" t="s">
        <v>16</v>
      </c>
      <c r="D15" s="7" t="s">
        <v>17</v>
      </c>
      <c r="E15" s="8" t="s">
        <v>18</v>
      </c>
      <c r="F15" s="7" t="s">
        <v>19</v>
      </c>
      <c r="G15" s="9" t="s">
        <v>20</v>
      </c>
    </row>
    <row r="16" spans="1:9" ht="15.75" thickBot="1" x14ac:dyDescent="0.3">
      <c r="A16" s="6" t="s">
        <v>21</v>
      </c>
      <c r="B16" s="10">
        <v>2</v>
      </c>
      <c r="C16" s="11">
        <v>3</v>
      </c>
      <c r="D16" s="10">
        <v>4</v>
      </c>
      <c r="E16" s="11">
        <v>5</v>
      </c>
      <c r="F16" s="10">
        <v>6</v>
      </c>
      <c r="G16" s="12">
        <v>7</v>
      </c>
    </row>
    <row r="17" spans="1:9" s="18" customFormat="1" ht="16.5" thickBot="1" x14ac:dyDescent="0.3">
      <c r="A17" s="13" t="s">
        <v>22</v>
      </c>
      <c r="B17" s="14" t="s">
        <v>23</v>
      </c>
      <c r="C17" s="15">
        <f>ROUND(C18+C24+C73+C81+C90,2)</f>
        <v>13397913.529999999</v>
      </c>
      <c r="D17" s="15">
        <f>ROUND(D18+D24+D73+D81+D90,2)</f>
        <v>7699169.4299999997</v>
      </c>
      <c r="E17" s="15">
        <f>ROUND(E18+E24+E73+E81+E90,2)</f>
        <v>7699169.4299999997</v>
      </c>
      <c r="F17" s="15">
        <f>ROUND(F18+F24+F73+F81+F90,2)</f>
        <v>6832740.6500000004</v>
      </c>
      <c r="G17" s="15">
        <f>ROUND(G18+G24+G73+G81+G90,2)</f>
        <v>866428.78</v>
      </c>
      <c r="H17" s="16">
        <f>ROUND(H18+H24+H73+H78+H87,2)</f>
        <v>5954676.1500000004</v>
      </c>
      <c r="I17" s="17">
        <f>D17-F17</f>
        <v>866428.77999999933</v>
      </c>
    </row>
    <row r="18" spans="1:9" ht="31.5" x14ac:dyDescent="0.25">
      <c r="A18" s="19" t="s">
        <v>24</v>
      </c>
      <c r="B18" s="20">
        <v>210</v>
      </c>
      <c r="C18" s="21">
        <f t="shared" ref="C18:H18" si="0">ROUND(C19+C20+C23,2)</f>
        <v>10999156.529999999</v>
      </c>
      <c r="D18" s="21">
        <f t="shared" si="0"/>
        <v>6049676.5599999996</v>
      </c>
      <c r="E18" s="21">
        <f t="shared" si="0"/>
        <v>6049676.5599999996</v>
      </c>
      <c r="F18" s="21">
        <f t="shared" si="0"/>
        <v>5263464.8</v>
      </c>
      <c r="G18" s="21">
        <f t="shared" si="0"/>
        <v>786211.76</v>
      </c>
      <c r="H18" s="22">
        <f t="shared" si="0"/>
        <v>4477253.04</v>
      </c>
      <c r="I18" s="17">
        <f>D18-F18</f>
        <v>786211.75999999978</v>
      </c>
    </row>
    <row r="19" spans="1:9" s="18" customFormat="1" ht="15.75" x14ac:dyDescent="0.25">
      <c r="A19" s="23" t="s">
        <v>25</v>
      </c>
      <c r="B19" s="24">
        <v>211</v>
      </c>
      <c r="C19" s="25">
        <v>8447918</v>
      </c>
      <c r="D19" s="25">
        <v>4538662.5599999996</v>
      </c>
      <c r="E19" s="25">
        <v>4538662.5599999996</v>
      </c>
      <c r="F19" s="25">
        <v>4042862.28</v>
      </c>
      <c r="G19" s="26">
        <f>ROUND(E19-F19,2)</f>
        <v>495800.28</v>
      </c>
      <c r="H19" s="27">
        <f>ROUND(F19-G19,2)</f>
        <v>3547062</v>
      </c>
      <c r="I19" s="17">
        <f>D19-F19</f>
        <v>495800.2799999998</v>
      </c>
    </row>
    <row r="20" spans="1:9" ht="15.75" x14ac:dyDescent="0.25">
      <c r="A20" s="28" t="s">
        <v>26</v>
      </c>
      <c r="B20" s="29">
        <v>212</v>
      </c>
      <c r="C20" s="30">
        <f t="shared" ref="C20:H20" si="1">ROUND(C21+C22,2)</f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1">
        <f t="shared" si="1"/>
        <v>0</v>
      </c>
      <c r="I20" s="17">
        <f>D20-F20</f>
        <v>0</v>
      </c>
    </row>
    <row r="21" spans="1:9" s="18" customFormat="1" ht="15.75" x14ac:dyDescent="0.25">
      <c r="A21" s="32" t="s">
        <v>27</v>
      </c>
      <c r="B21" s="33" t="s">
        <v>28</v>
      </c>
      <c r="C21" s="34"/>
      <c r="D21" s="34"/>
      <c r="E21" s="34"/>
      <c r="F21" s="34"/>
      <c r="G21" s="35">
        <f>+ROUND(E21-F21,2)</f>
        <v>0</v>
      </c>
      <c r="H21" s="27">
        <f>ROUND(F21-G21,2)</f>
        <v>0</v>
      </c>
      <c r="I21" s="17">
        <f>D21-F21</f>
        <v>0</v>
      </c>
    </row>
    <row r="22" spans="1:9" ht="15.75" x14ac:dyDescent="0.25">
      <c r="A22" s="32" t="s">
        <v>29</v>
      </c>
      <c r="B22" s="33" t="s">
        <v>30</v>
      </c>
      <c r="C22" s="34"/>
      <c r="D22" s="34"/>
      <c r="E22" s="34"/>
      <c r="F22" s="34"/>
      <c r="G22" s="35">
        <f>ROUND(E22-F22,2)</f>
        <v>0</v>
      </c>
      <c r="H22" s="27">
        <f>ROUND(F22-G22,2)</f>
        <v>0</v>
      </c>
      <c r="I22" s="17"/>
    </row>
    <row r="23" spans="1:9" ht="15.75" x14ac:dyDescent="0.25">
      <c r="A23" s="32" t="s">
        <v>31</v>
      </c>
      <c r="B23" s="33">
        <v>213</v>
      </c>
      <c r="C23" s="34">
        <v>2551238.5299999998</v>
      </c>
      <c r="D23" s="34">
        <v>1511014</v>
      </c>
      <c r="E23" s="34">
        <v>1511014</v>
      </c>
      <c r="F23" s="34">
        <v>1220602.52</v>
      </c>
      <c r="G23" s="35">
        <f>ROUND(E23-F23,2)</f>
        <v>290411.48</v>
      </c>
      <c r="H23" s="27">
        <f>ROUND(F23-G23,2)</f>
        <v>930191.04</v>
      </c>
      <c r="I23" s="17">
        <f t="shared" ref="I23:I32" si="2">D23-F23</f>
        <v>290411.48</v>
      </c>
    </row>
    <row r="24" spans="1:9" ht="15.75" x14ac:dyDescent="0.25">
      <c r="A24" s="36" t="s">
        <v>32</v>
      </c>
      <c r="B24" s="29">
        <v>220</v>
      </c>
      <c r="C24" s="30">
        <f t="shared" ref="C24:H24" si="3">ROUND(C25+C26+C27+C34+C35+C53+C70+C71+C72,2)</f>
        <v>1484255</v>
      </c>
      <c r="D24" s="30">
        <f t="shared" si="3"/>
        <v>1095083.92</v>
      </c>
      <c r="E24" s="30">
        <f t="shared" si="3"/>
        <v>1095083.92</v>
      </c>
      <c r="F24" s="30">
        <f t="shared" si="3"/>
        <v>1017545.41</v>
      </c>
      <c r="G24" s="30">
        <f t="shared" si="3"/>
        <v>77538.509999999995</v>
      </c>
      <c r="H24" s="31">
        <f t="shared" si="3"/>
        <v>940006.9</v>
      </c>
      <c r="I24" s="17">
        <f t="shared" si="2"/>
        <v>77538.509999999893</v>
      </c>
    </row>
    <row r="25" spans="1:9" ht="15.75" x14ac:dyDescent="0.25">
      <c r="A25" s="23" t="s">
        <v>33</v>
      </c>
      <c r="B25" s="24">
        <v>221</v>
      </c>
      <c r="C25" s="34">
        <v>70000</v>
      </c>
      <c r="D25" s="34">
        <v>25500</v>
      </c>
      <c r="E25" s="34">
        <v>25500</v>
      </c>
      <c r="F25" s="34">
        <v>17603.61</v>
      </c>
      <c r="G25" s="35">
        <f>ROUND(E25-F25,2)</f>
        <v>7896.39</v>
      </c>
      <c r="H25" s="27">
        <f>ROUND(F25-G25,2)</f>
        <v>9707.2199999999993</v>
      </c>
      <c r="I25" s="17">
        <f t="shared" si="2"/>
        <v>7896.3899999999994</v>
      </c>
    </row>
    <row r="26" spans="1:9" s="18" customFormat="1" ht="15.75" x14ac:dyDescent="0.25">
      <c r="A26" s="23" t="s">
        <v>34</v>
      </c>
      <c r="B26" s="24">
        <v>222</v>
      </c>
      <c r="C26" s="34"/>
      <c r="D26" s="34"/>
      <c r="E26" s="34"/>
      <c r="F26" s="34"/>
      <c r="G26" s="35">
        <f>ROUND(E26-F26,2)</f>
        <v>0</v>
      </c>
      <c r="H26" s="27">
        <f>ROUND(F26-G26,2)</f>
        <v>0</v>
      </c>
      <c r="I26" s="17">
        <f t="shared" si="2"/>
        <v>0</v>
      </c>
    </row>
    <row r="27" spans="1:9" ht="15.75" x14ac:dyDescent="0.25">
      <c r="A27" s="28" t="s">
        <v>35</v>
      </c>
      <c r="B27" s="29">
        <v>223</v>
      </c>
      <c r="C27" s="30">
        <f t="shared" ref="C27:H27" si="4">ROUND(C28,2)</f>
        <v>891073</v>
      </c>
      <c r="D27" s="30">
        <f t="shared" si="4"/>
        <v>739333.24</v>
      </c>
      <c r="E27" s="30">
        <f t="shared" si="4"/>
        <v>739333.24</v>
      </c>
      <c r="F27" s="30">
        <f t="shared" si="4"/>
        <v>684356.12</v>
      </c>
      <c r="G27" s="37">
        <f t="shared" si="4"/>
        <v>54977.120000000003</v>
      </c>
      <c r="H27" s="31">
        <f t="shared" si="4"/>
        <v>629379</v>
      </c>
      <c r="I27" s="17">
        <f t="shared" si="2"/>
        <v>54977.119999999995</v>
      </c>
    </row>
    <row r="28" spans="1:9" ht="31.5" x14ac:dyDescent="0.25">
      <c r="A28" s="38" t="s">
        <v>36</v>
      </c>
      <c r="B28" s="39" t="s">
        <v>37</v>
      </c>
      <c r="C28" s="40">
        <f t="shared" ref="C28:H28" si="5">ROUND(C29+C30+C31+C32+C33,2)</f>
        <v>891073</v>
      </c>
      <c r="D28" s="40">
        <f t="shared" si="5"/>
        <v>739333.24</v>
      </c>
      <c r="E28" s="40">
        <f t="shared" si="5"/>
        <v>739333.24</v>
      </c>
      <c r="F28" s="40">
        <f t="shared" si="5"/>
        <v>684356.12</v>
      </c>
      <c r="G28" s="41">
        <f t="shared" si="5"/>
        <v>54977.120000000003</v>
      </c>
      <c r="H28" s="42">
        <f t="shared" si="5"/>
        <v>629379</v>
      </c>
      <c r="I28" s="17">
        <f t="shared" si="2"/>
        <v>54977.119999999995</v>
      </c>
    </row>
    <row r="29" spans="1:9" ht="15.75" x14ac:dyDescent="0.25">
      <c r="A29" s="32" t="s">
        <v>38</v>
      </c>
      <c r="B29" s="33" t="s">
        <v>39</v>
      </c>
      <c r="C29" s="34">
        <v>495919.33</v>
      </c>
      <c r="D29" s="34">
        <v>495919.33</v>
      </c>
      <c r="E29" s="34">
        <v>495919.33</v>
      </c>
      <c r="F29" s="34">
        <v>495919.33</v>
      </c>
      <c r="G29" s="35">
        <f>ROUND(E29-F29,2)</f>
        <v>0</v>
      </c>
      <c r="H29" s="27">
        <f>ROUND(F29-G29,2)</f>
        <v>495919.33</v>
      </c>
      <c r="I29" s="17">
        <f t="shared" si="2"/>
        <v>0</v>
      </c>
    </row>
    <row r="30" spans="1:9" s="18" customFormat="1" ht="15.75" x14ac:dyDescent="0.25">
      <c r="A30" s="32" t="s">
        <v>40</v>
      </c>
      <c r="B30" s="33" t="s">
        <v>41</v>
      </c>
      <c r="C30" s="34"/>
      <c r="D30" s="34"/>
      <c r="E30" s="34"/>
      <c r="F30" s="34"/>
      <c r="G30" s="35">
        <f xml:space="preserve"> ROUND(E30-F30,2)</f>
        <v>0</v>
      </c>
      <c r="H30" s="27">
        <f>ROUND(F30-G30,2)</f>
        <v>0</v>
      </c>
      <c r="I30" s="17">
        <f t="shared" si="2"/>
        <v>0</v>
      </c>
    </row>
    <row r="31" spans="1:9" ht="15.75" x14ac:dyDescent="0.25">
      <c r="A31" s="32" t="s">
        <v>42</v>
      </c>
      <c r="B31" s="33" t="s">
        <v>43</v>
      </c>
      <c r="C31" s="34">
        <v>208793.67</v>
      </c>
      <c r="D31" s="34">
        <v>173772.35</v>
      </c>
      <c r="E31" s="34">
        <v>173772.35</v>
      </c>
      <c r="F31" s="34">
        <v>118795.23</v>
      </c>
      <c r="G31" s="35">
        <f>ROUND(E31-F31,2)</f>
        <v>54977.120000000003</v>
      </c>
      <c r="H31" s="27">
        <f>ROUND(F31-G31,2)</f>
        <v>63818.11</v>
      </c>
      <c r="I31" s="17">
        <f t="shared" si="2"/>
        <v>54977.12000000001</v>
      </c>
    </row>
    <row r="32" spans="1:9" ht="15.75" x14ac:dyDescent="0.25">
      <c r="A32" s="32" t="s">
        <v>44</v>
      </c>
      <c r="B32" s="33" t="s">
        <v>45</v>
      </c>
      <c r="C32" s="34">
        <v>125000</v>
      </c>
      <c r="D32" s="34">
        <v>48064.639999999999</v>
      </c>
      <c r="E32" s="34">
        <v>48064.639999999999</v>
      </c>
      <c r="F32" s="34">
        <v>48064.639999999999</v>
      </c>
      <c r="G32" s="35">
        <f>ROUND(E32-F32,2)</f>
        <v>0</v>
      </c>
      <c r="H32" s="27">
        <f>ROUND(F32-G32,2)</f>
        <v>48064.639999999999</v>
      </c>
      <c r="I32" s="17">
        <f t="shared" si="2"/>
        <v>0</v>
      </c>
    </row>
    <row r="33" spans="1:9" ht="15.75" x14ac:dyDescent="0.25">
      <c r="A33" s="32" t="s">
        <v>46</v>
      </c>
      <c r="B33" s="33" t="s">
        <v>47</v>
      </c>
      <c r="C33" s="34">
        <v>61360</v>
      </c>
      <c r="D33" s="34">
        <v>21576.92</v>
      </c>
      <c r="E33" s="34">
        <v>21576.92</v>
      </c>
      <c r="F33" s="34">
        <v>21576.92</v>
      </c>
      <c r="G33" s="35">
        <f>ROUND(E33-F33,2)</f>
        <v>0</v>
      </c>
      <c r="H33" s="27">
        <f>ROUND(F33-G33,2)</f>
        <v>21576.92</v>
      </c>
      <c r="I33" s="17"/>
    </row>
    <row r="34" spans="1:9" ht="31.5" x14ac:dyDescent="0.25">
      <c r="A34" s="43" t="s">
        <v>48</v>
      </c>
      <c r="B34" s="44">
        <v>224</v>
      </c>
      <c r="C34" s="45"/>
      <c r="D34" s="45"/>
      <c r="E34" s="45"/>
      <c r="F34" s="45"/>
      <c r="G34" s="35">
        <f>ROUND(E34-F34,2)</f>
        <v>0</v>
      </c>
      <c r="H34" s="46">
        <f>ROUND(F34-G34,2)</f>
        <v>0</v>
      </c>
      <c r="I34" s="17">
        <f t="shared" ref="I34:I65" si="6">D34-F34</f>
        <v>0</v>
      </c>
    </row>
    <row r="35" spans="1:9" ht="15.75" x14ac:dyDescent="0.25">
      <c r="A35" s="47" t="s">
        <v>49</v>
      </c>
      <c r="B35" s="48">
        <v>225</v>
      </c>
      <c r="C35" s="30">
        <f t="shared" ref="C35:H35" si="7">ROUND(C36+C37+C43+C44+C45+C50+C51+C52,2)</f>
        <v>220900</v>
      </c>
      <c r="D35" s="30">
        <f t="shared" si="7"/>
        <v>135424.29999999999</v>
      </c>
      <c r="E35" s="30">
        <f t="shared" si="7"/>
        <v>135424.29999999999</v>
      </c>
      <c r="F35" s="30">
        <f t="shared" si="7"/>
        <v>132424.29999999999</v>
      </c>
      <c r="G35" s="37">
        <f t="shared" si="7"/>
        <v>3000</v>
      </c>
      <c r="H35" s="31">
        <f t="shared" si="7"/>
        <v>129424.3</v>
      </c>
      <c r="I35" s="17">
        <f t="shared" si="6"/>
        <v>3000</v>
      </c>
    </row>
    <row r="36" spans="1:9" s="18" customFormat="1" ht="31.5" x14ac:dyDescent="0.25">
      <c r="A36" s="32" t="s">
        <v>50</v>
      </c>
      <c r="B36" s="33" t="s">
        <v>51</v>
      </c>
      <c r="C36" s="25">
        <v>14580</v>
      </c>
      <c r="D36" s="25">
        <v>4856.8</v>
      </c>
      <c r="E36" s="25">
        <v>4856.8</v>
      </c>
      <c r="F36" s="25">
        <v>4856.8</v>
      </c>
      <c r="G36" s="26">
        <f>ROUND(E36-F36,2)</f>
        <v>0</v>
      </c>
      <c r="H36" s="27">
        <f>ROUND(F36-G36,2)</f>
        <v>4856.8</v>
      </c>
      <c r="I36" s="17">
        <f t="shared" si="6"/>
        <v>0</v>
      </c>
    </row>
    <row r="37" spans="1:9" ht="15.75" x14ac:dyDescent="0.25">
      <c r="A37" s="38" t="s">
        <v>52</v>
      </c>
      <c r="B37" s="39" t="s">
        <v>53</v>
      </c>
      <c r="C37" s="40">
        <f t="shared" ref="C37:H37" si="8">ROUND(C38+C39+C40+C41+C42,2)</f>
        <v>80000</v>
      </c>
      <c r="D37" s="40">
        <f t="shared" si="8"/>
        <v>80000</v>
      </c>
      <c r="E37" s="40">
        <f t="shared" si="8"/>
        <v>80000</v>
      </c>
      <c r="F37" s="40">
        <f t="shared" si="8"/>
        <v>80000</v>
      </c>
      <c r="G37" s="41">
        <f t="shared" si="8"/>
        <v>0</v>
      </c>
      <c r="H37" s="42">
        <f t="shared" si="8"/>
        <v>80000</v>
      </c>
      <c r="I37" s="17">
        <f t="shared" si="6"/>
        <v>0</v>
      </c>
    </row>
    <row r="38" spans="1:9" ht="15.75" x14ac:dyDescent="0.25">
      <c r="A38" s="32" t="s">
        <v>54</v>
      </c>
      <c r="B38" s="33" t="s">
        <v>55</v>
      </c>
      <c r="C38" s="34"/>
      <c r="D38" s="34"/>
      <c r="E38" s="34"/>
      <c r="F38" s="34"/>
      <c r="G38" s="49">
        <f t="shared" ref="G38:H44" si="9">ROUND(E38-F38,2)</f>
        <v>0</v>
      </c>
      <c r="H38" s="27">
        <f t="shared" si="9"/>
        <v>0</v>
      </c>
      <c r="I38" s="17">
        <f t="shared" si="6"/>
        <v>0</v>
      </c>
    </row>
    <row r="39" spans="1:9" s="18" customFormat="1" ht="15.75" x14ac:dyDescent="0.25">
      <c r="A39" s="32" t="s">
        <v>56</v>
      </c>
      <c r="B39" s="33" t="s">
        <v>57</v>
      </c>
      <c r="C39" s="34"/>
      <c r="D39" s="34"/>
      <c r="E39" s="34"/>
      <c r="F39" s="34"/>
      <c r="G39" s="49">
        <f t="shared" si="9"/>
        <v>0</v>
      </c>
      <c r="H39" s="27">
        <f t="shared" si="9"/>
        <v>0</v>
      </c>
      <c r="I39" s="17">
        <f t="shared" si="6"/>
        <v>0</v>
      </c>
    </row>
    <row r="40" spans="1:9" s="18" customFormat="1" ht="15.75" x14ac:dyDescent="0.25">
      <c r="A40" s="32" t="s">
        <v>58</v>
      </c>
      <c r="B40" s="33" t="s">
        <v>59</v>
      </c>
      <c r="C40" s="34"/>
      <c r="D40" s="34"/>
      <c r="E40" s="34"/>
      <c r="F40" s="34"/>
      <c r="G40" s="49">
        <f t="shared" si="9"/>
        <v>0</v>
      </c>
      <c r="H40" s="27">
        <f t="shared" si="9"/>
        <v>0</v>
      </c>
      <c r="I40" s="17">
        <f t="shared" si="6"/>
        <v>0</v>
      </c>
    </row>
    <row r="41" spans="1:9" ht="15.75" x14ac:dyDescent="0.25">
      <c r="A41" s="50" t="s">
        <v>60</v>
      </c>
      <c r="B41" s="33" t="s">
        <v>61</v>
      </c>
      <c r="C41" s="34"/>
      <c r="D41" s="34"/>
      <c r="E41" s="34"/>
      <c r="F41" s="34"/>
      <c r="G41" s="49">
        <f t="shared" si="9"/>
        <v>0</v>
      </c>
      <c r="H41" s="27">
        <f t="shared" si="9"/>
        <v>0</v>
      </c>
      <c r="I41" s="17">
        <f t="shared" si="6"/>
        <v>0</v>
      </c>
    </row>
    <row r="42" spans="1:9" ht="15.75" x14ac:dyDescent="0.25">
      <c r="A42" s="32" t="s">
        <v>62</v>
      </c>
      <c r="B42" s="33" t="s">
        <v>63</v>
      </c>
      <c r="C42" s="34">
        <v>80000</v>
      </c>
      <c r="D42" s="34">
        <v>80000</v>
      </c>
      <c r="E42" s="34">
        <v>80000</v>
      </c>
      <c r="F42" s="34">
        <v>80000</v>
      </c>
      <c r="G42" s="49">
        <f t="shared" si="9"/>
        <v>0</v>
      </c>
      <c r="H42" s="27">
        <f t="shared" si="9"/>
        <v>80000</v>
      </c>
      <c r="I42" s="17">
        <f t="shared" si="6"/>
        <v>0</v>
      </c>
    </row>
    <row r="43" spans="1:9" ht="31.5" x14ac:dyDescent="0.25">
      <c r="A43" s="43" t="s">
        <v>64</v>
      </c>
      <c r="B43" s="51" t="s">
        <v>65</v>
      </c>
      <c r="C43" s="45">
        <v>2190</v>
      </c>
      <c r="D43" s="45">
        <v>1095</v>
      </c>
      <c r="E43" s="45">
        <v>1095</v>
      </c>
      <c r="F43" s="45">
        <v>1095</v>
      </c>
      <c r="G43" s="49">
        <f t="shared" si="9"/>
        <v>0</v>
      </c>
      <c r="H43" s="46">
        <f t="shared" si="9"/>
        <v>1095</v>
      </c>
      <c r="I43" s="17">
        <f t="shared" si="6"/>
        <v>0</v>
      </c>
    </row>
    <row r="44" spans="1:9" ht="15.75" x14ac:dyDescent="0.25">
      <c r="A44" s="43" t="s">
        <v>66</v>
      </c>
      <c r="B44" s="51" t="s">
        <v>67</v>
      </c>
      <c r="C44" s="45"/>
      <c r="D44" s="45"/>
      <c r="E44" s="45"/>
      <c r="F44" s="45"/>
      <c r="G44" s="49">
        <f t="shared" si="9"/>
        <v>0</v>
      </c>
      <c r="H44" s="46">
        <f t="shared" si="9"/>
        <v>0</v>
      </c>
      <c r="I44" s="17">
        <f t="shared" si="6"/>
        <v>0</v>
      </c>
    </row>
    <row r="45" spans="1:9" ht="15.75" x14ac:dyDescent="0.25">
      <c r="A45" s="38" t="s">
        <v>68</v>
      </c>
      <c r="B45" s="39" t="s">
        <v>69</v>
      </c>
      <c r="C45" s="40">
        <f t="shared" ref="C45:H45" si="10">ROUND(C46+C47+C48+C49,2)</f>
        <v>124130</v>
      </c>
      <c r="D45" s="40">
        <f t="shared" si="10"/>
        <v>49472.5</v>
      </c>
      <c r="E45" s="40">
        <f t="shared" si="10"/>
        <v>49472.5</v>
      </c>
      <c r="F45" s="40">
        <f t="shared" si="10"/>
        <v>46472.5</v>
      </c>
      <c r="G45" s="41">
        <f t="shared" si="10"/>
        <v>3000</v>
      </c>
      <c r="H45" s="42">
        <f t="shared" si="10"/>
        <v>43472.5</v>
      </c>
      <c r="I45" s="17">
        <f t="shared" si="6"/>
        <v>3000</v>
      </c>
    </row>
    <row r="46" spans="1:9" ht="31.5" x14ac:dyDescent="0.25">
      <c r="A46" s="32" t="s">
        <v>70</v>
      </c>
      <c r="B46" s="33" t="s">
        <v>71</v>
      </c>
      <c r="C46" s="25">
        <v>65880</v>
      </c>
      <c r="D46" s="25">
        <v>27450</v>
      </c>
      <c r="E46" s="25">
        <v>27450</v>
      </c>
      <c r="F46" s="25">
        <v>27450</v>
      </c>
      <c r="G46" s="52">
        <f t="shared" ref="G46:H52" si="11">ROUND(E46-F46,2)</f>
        <v>0</v>
      </c>
      <c r="H46" s="27">
        <f t="shared" si="11"/>
        <v>27450</v>
      </c>
      <c r="I46" s="17">
        <f t="shared" si="6"/>
        <v>0</v>
      </c>
    </row>
    <row r="47" spans="1:9" ht="31.5" x14ac:dyDescent="0.25">
      <c r="A47" s="32" t="s">
        <v>72</v>
      </c>
      <c r="B47" s="33" t="s">
        <v>73</v>
      </c>
      <c r="C47" s="25"/>
      <c r="D47" s="25"/>
      <c r="E47" s="25"/>
      <c r="F47" s="25"/>
      <c r="G47" s="52">
        <f t="shared" si="11"/>
        <v>0</v>
      </c>
      <c r="H47" s="27">
        <f t="shared" si="11"/>
        <v>0</v>
      </c>
      <c r="I47" s="17">
        <f t="shared" si="6"/>
        <v>0</v>
      </c>
    </row>
    <row r="48" spans="1:9" ht="15.75" x14ac:dyDescent="0.25">
      <c r="A48" s="32" t="s">
        <v>74</v>
      </c>
      <c r="B48" s="33" t="s">
        <v>75</v>
      </c>
      <c r="C48" s="25"/>
      <c r="D48" s="25"/>
      <c r="E48" s="25"/>
      <c r="F48" s="25"/>
      <c r="G48" s="52">
        <f t="shared" si="11"/>
        <v>0</v>
      </c>
      <c r="H48" s="27">
        <f t="shared" si="11"/>
        <v>0</v>
      </c>
      <c r="I48" s="17">
        <f t="shared" si="6"/>
        <v>0</v>
      </c>
    </row>
    <row r="49" spans="1:9" ht="31.5" x14ac:dyDescent="0.25">
      <c r="A49" s="32" t="s">
        <v>76</v>
      </c>
      <c r="B49" s="33" t="s">
        <v>77</v>
      </c>
      <c r="C49" s="25">
        <v>58250</v>
      </c>
      <c r="D49" s="25">
        <v>22022.5</v>
      </c>
      <c r="E49" s="25">
        <v>22022.5</v>
      </c>
      <c r="F49" s="25">
        <v>19022.5</v>
      </c>
      <c r="G49" s="52">
        <f t="shared" si="11"/>
        <v>3000</v>
      </c>
      <c r="H49" s="27">
        <f t="shared" si="11"/>
        <v>16022.5</v>
      </c>
      <c r="I49" s="17">
        <f t="shared" si="6"/>
        <v>3000</v>
      </c>
    </row>
    <row r="50" spans="1:9" s="54" customFormat="1" ht="31.5" x14ac:dyDescent="0.25">
      <c r="A50" s="43" t="s">
        <v>78</v>
      </c>
      <c r="B50" s="51" t="s">
        <v>79</v>
      </c>
      <c r="C50" s="53"/>
      <c r="D50" s="53"/>
      <c r="E50" s="53"/>
      <c r="F50" s="53"/>
      <c r="G50" s="52">
        <f t="shared" si="11"/>
        <v>0</v>
      </c>
      <c r="H50" s="46">
        <f t="shared" si="11"/>
        <v>0</v>
      </c>
      <c r="I50" s="17">
        <f t="shared" si="6"/>
        <v>0</v>
      </c>
    </row>
    <row r="51" spans="1:9" ht="15.75" x14ac:dyDescent="0.25">
      <c r="A51" s="43" t="s">
        <v>80</v>
      </c>
      <c r="B51" s="51" t="s">
        <v>81</v>
      </c>
      <c r="C51" s="53"/>
      <c r="D51" s="53"/>
      <c r="E51" s="53"/>
      <c r="F51" s="53"/>
      <c r="G51" s="52">
        <f t="shared" si="11"/>
        <v>0</v>
      </c>
      <c r="H51" s="46">
        <f t="shared" si="11"/>
        <v>0</v>
      </c>
      <c r="I51" s="17">
        <f t="shared" si="6"/>
        <v>0</v>
      </c>
    </row>
    <row r="52" spans="1:9" ht="15.75" x14ac:dyDescent="0.25">
      <c r="A52" s="43" t="s">
        <v>82</v>
      </c>
      <c r="B52" s="51" t="s">
        <v>83</v>
      </c>
      <c r="C52" s="45"/>
      <c r="D52" s="45"/>
      <c r="E52" s="45"/>
      <c r="F52" s="45"/>
      <c r="G52" s="49">
        <f t="shared" si="11"/>
        <v>0</v>
      </c>
      <c r="H52" s="46">
        <f t="shared" si="11"/>
        <v>0</v>
      </c>
      <c r="I52" s="17">
        <f t="shared" si="6"/>
        <v>0</v>
      </c>
    </row>
    <row r="53" spans="1:9" ht="15.75" x14ac:dyDescent="0.25">
      <c r="A53" s="28" t="s">
        <v>84</v>
      </c>
      <c r="B53" s="29">
        <v>226</v>
      </c>
      <c r="C53" s="55">
        <f>ROUND(C54+C56+C57+C58+C59+C60+C68+C69,2)</f>
        <v>302282</v>
      </c>
      <c r="D53" s="55">
        <f>ROUND(D54+D56+D57+D58+D59+D60+D68+D69,2)</f>
        <v>194826.38</v>
      </c>
      <c r="E53" s="55">
        <f>ROUND(E54+E56+E57+E58+E59+E60+E68+E69,2)</f>
        <v>194826.38</v>
      </c>
      <c r="F53" s="55">
        <f>ROUND(F54+F56+F57+F58+F59+F60+F68+F69,2)</f>
        <v>183161.38</v>
      </c>
      <c r="G53" s="56">
        <f>ROUND(G54+G56+G57+G58+G59+G60+G68+G69,2)</f>
        <v>11665</v>
      </c>
      <c r="H53" s="57">
        <f>ROUND(H54++H56+H57+H58+H59+H60+H68+H69,2)</f>
        <v>171496.38</v>
      </c>
      <c r="I53" s="17">
        <f t="shared" si="6"/>
        <v>11665</v>
      </c>
    </row>
    <row r="54" spans="1:9" ht="63" x14ac:dyDescent="0.25">
      <c r="A54" s="38" t="s">
        <v>85</v>
      </c>
      <c r="B54" s="39" t="s">
        <v>86</v>
      </c>
      <c r="C54" s="40">
        <f t="shared" ref="C54:H54" si="12">ROUND(C55,2)</f>
        <v>0</v>
      </c>
      <c r="D54" s="40">
        <f t="shared" si="12"/>
        <v>0</v>
      </c>
      <c r="E54" s="40">
        <f t="shared" si="12"/>
        <v>0</v>
      </c>
      <c r="F54" s="40">
        <f t="shared" si="12"/>
        <v>0</v>
      </c>
      <c r="G54" s="41">
        <f t="shared" si="12"/>
        <v>0</v>
      </c>
      <c r="H54" s="42">
        <f t="shared" si="12"/>
        <v>0</v>
      </c>
      <c r="I54" s="17">
        <f t="shared" si="6"/>
        <v>0</v>
      </c>
    </row>
    <row r="55" spans="1:9" ht="63" x14ac:dyDescent="0.25">
      <c r="A55" s="32" t="s">
        <v>87</v>
      </c>
      <c r="B55" s="33" t="s">
        <v>88</v>
      </c>
      <c r="C55" s="34"/>
      <c r="D55" s="34"/>
      <c r="E55" s="34"/>
      <c r="F55" s="34"/>
      <c r="G55" s="35">
        <f t="shared" ref="G55:H59" si="13">ROUND(E55-F55,2)</f>
        <v>0</v>
      </c>
      <c r="H55" s="27">
        <f t="shared" si="13"/>
        <v>0</v>
      </c>
      <c r="I55" s="17">
        <f t="shared" si="6"/>
        <v>0</v>
      </c>
    </row>
    <row r="56" spans="1:9" ht="15.75" x14ac:dyDescent="0.25">
      <c r="A56" s="32" t="s">
        <v>89</v>
      </c>
      <c r="B56" s="33" t="s">
        <v>90</v>
      </c>
      <c r="C56" s="34"/>
      <c r="D56" s="34"/>
      <c r="E56" s="34"/>
      <c r="F56" s="34"/>
      <c r="G56" s="35">
        <f t="shared" si="13"/>
        <v>0</v>
      </c>
      <c r="H56" s="27">
        <f t="shared" si="13"/>
        <v>0</v>
      </c>
      <c r="I56" s="17">
        <f t="shared" si="6"/>
        <v>0</v>
      </c>
    </row>
    <row r="57" spans="1:9" ht="15.75" x14ac:dyDescent="0.25">
      <c r="A57" s="32" t="s">
        <v>91</v>
      </c>
      <c r="B57" s="33" t="s">
        <v>92</v>
      </c>
      <c r="C57" s="34">
        <v>153548</v>
      </c>
      <c r="D57" s="34">
        <v>77728</v>
      </c>
      <c r="E57" s="34">
        <v>77728</v>
      </c>
      <c r="F57" s="34">
        <v>66063</v>
      </c>
      <c r="G57" s="35">
        <f t="shared" si="13"/>
        <v>11665</v>
      </c>
      <c r="H57" s="27">
        <f t="shared" si="13"/>
        <v>54398</v>
      </c>
      <c r="I57" s="17">
        <f t="shared" si="6"/>
        <v>11665</v>
      </c>
    </row>
    <row r="58" spans="1:9" s="18" customFormat="1" ht="15.75" x14ac:dyDescent="0.25">
      <c r="A58" s="32" t="s">
        <v>93</v>
      </c>
      <c r="B58" s="33" t="s">
        <v>94</v>
      </c>
      <c r="C58" s="34"/>
      <c r="D58" s="34"/>
      <c r="E58" s="34"/>
      <c r="F58" s="34"/>
      <c r="G58" s="35">
        <f t="shared" si="13"/>
        <v>0</v>
      </c>
      <c r="H58" s="27">
        <f t="shared" si="13"/>
        <v>0</v>
      </c>
      <c r="I58" s="17">
        <f t="shared" si="6"/>
        <v>0</v>
      </c>
    </row>
    <row r="59" spans="1:9" ht="31.5" x14ac:dyDescent="0.25">
      <c r="A59" s="32" t="s">
        <v>95</v>
      </c>
      <c r="B59" s="33" t="s">
        <v>96</v>
      </c>
      <c r="C59" s="34">
        <v>73514</v>
      </c>
      <c r="D59" s="34">
        <v>64710</v>
      </c>
      <c r="E59" s="34">
        <v>64710</v>
      </c>
      <c r="F59" s="34">
        <v>64710</v>
      </c>
      <c r="G59" s="35">
        <f t="shared" si="13"/>
        <v>0</v>
      </c>
      <c r="H59" s="27">
        <f t="shared" si="13"/>
        <v>64710</v>
      </c>
      <c r="I59" s="17">
        <f t="shared" si="6"/>
        <v>0</v>
      </c>
    </row>
    <row r="60" spans="1:9" ht="15.75" x14ac:dyDescent="0.25">
      <c r="A60" s="38" t="s">
        <v>97</v>
      </c>
      <c r="B60" s="39" t="s">
        <v>98</v>
      </c>
      <c r="C60" s="40">
        <f t="shared" ref="C60:H60" si="14">ROUND(C61+C62+C63+C64+C65+C66+C67,2)</f>
        <v>75220</v>
      </c>
      <c r="D60" s="40">
        <f t="shared" si="14"/>
        <v>52388.38</v>
      </c>
      <c r="E60" s="40">
        <f t="shared" si="14"/>
        <v>52388.38</v>
      </c>
      <c r="F60" s="40">
        <f t="shared" si="14"/>
        <v>52388.38</v>
      </c>
      <c r="G60" s="41">
        <f t="shared" si="14"/>
        <v>0</v>
      </c>
      <c r="H60" s="42">
        <f t="shared" si="14"/>
        <v>52388.38</v>
      </c>
      <c r="I60" s="17">
        <f t="shared" si="6"/>
        <v>0</v>
      </c>
    </row>
    <row r="61" spans="1:9" ht="15.75" x14ac:dyDescent="0.25">
      <c r="A61" s="1" t="s">
        <v>99</v>
      </c>
      <c r="B61" s="33" t="s">
        <v>100</v>
      </c>
      <c r="C61" s="34"/>
      <c r="D61" s="34"/>
      <c r="E61" s="34"/>
      <c r="F61" s="34"/>
      <c r="G61" s="49">
        <f t="shared" ref="G61:H72" si="15">ROUND(E61-F61,2)</f>
        <v>0</v>
      </c>
      <c r="H61" s="27">
        <f t="shared" si="15"/>
        <v>0</v>
      </c>
      <c r="I61" s="17">
        <f t="shared" si="6"/>
        <v>0</v>
      </c>
    </row>
    <row r="62" spans="1:9" ht="15.75" x14ac:dyDescent="0.25">
      <c r="A62" s="32" t="s">
        <v>101</v>
      </c>
      <c r="B62" s="33" t="s">
        <v>102</v>
      </c>
      <c r="C62" s="34">
        <v>47200</v>
      </c>
      <c r="D62" s="34">
        <v>44400</v>
      </c>
      <c r="E62" s="34">
        <v>44400</v>
      </c>
      <c r="F62" s="34">
        <v>44400</v>
      </c>
      <c r="G62" s="49">
        <f t="shared" si="15"/>
        <v>0</v>
      </c>
      <c r="H62" s="27">
        <f t="shared" si="15"/>
        <v>44400</v>
      </c>
      <c r="I62" s="17">
        <f t="shared" si="6"/>
        <v>0</v>
      </c>
    </row>
    <row r="63" spans="1:9" ht="15.75" x14ac:dyDescent="0.25">
      <c r="A63" s="32" t="s">
        <v>103</v>
      </c>
      <c r="B63" s="33" t="s">
        <v>104</v>
      </c>
      <c r="C63" s="34"/>
      <c r="D63" s="34"/>
      <c r="E63" s="34"/>
      <c r="F63" s="34"/>
      <c r="G63" s="49">
        <f t="shared" si="15"/>
        <v>0</v>
      </c>
      <c r="H63" s="27">
        <f t="shared" si="15"/>
        <v>0</v>
      </c>
      <c r="I63" s="17">
        <f t="shared" si="6"/>
        <v>0</v>
      </c>
    </row>
    <row r="64" spans="1:9" ht="15.75" x14ac:dyDescent="0.25">
      <c r="A64" s="32" t="s">
        <v>105</v>
      </c>
      <c r="B64" s="33" t="s">
        <v>106</v>
      </c>
      <c r="C64" s="34"/>
      <c r="D64" s="34"/>
      <c r="E64" s="34"/>
      <c r="F64" s="34"/>
      <c r="G64" s="49">
        <f t="shared" si="15"/>
        <v>0</v>
      </c>
      <c r="H64" s="27">
        <f t="shared" si="15"/>
        <v>0</v>
      </c>
      <c r="I64" s="17">
        <f t="shared" si="6"/>
        <v>0</v>
      </c>
    </row>
    <row r="65" spans="1:10" ht="15.75" x14ac:dyDescent="0.25">
      <c r="A65" s="32" t="s">
        <v>107</v>
      </c>
      <c r="B65" s="33" t="s">
        <v>108</v>
      </c>
      <c r="C65" s="34"/>
      <c r="D65" s="34"/>
      <c r="E65" s="34"/>
      <c r="F65" s="34"/>
      <c r="G65" s="49">
        <f t="shared" si="15"/>
        <v>0</v>
      </c>
      <c r="H65" s="27">
        <f t="shared" si="15"/>
        <v>0</v>
      </c>
      <c r="I65" s="17">
        <f t="shared" si="6"/>
        <v>0</v>
      </c>
    </row>
    <row r="66" spans="1:10" s="18" customFormat="1" ht="15.75" x14ac:dyDescent="0.25">
      <c r="A66" s="32" t="s">
        <v>109</v>
      </c>
      <c r="B66" s="33" t="s">
        <v>110</v>
      </c>
      <c r="C66" s="34">
        <v>7920</v>
      </c>
      <c r="D66" s="34">
        <v>2388.38</v>
      </c>
      <c r="E66" s="34">
        <v>2388.38</v>
      </c>
      <c r="F66" s="34">
        <v>2388.38</v>
      </c>
      <c r="G66" s="49">
        <f t="shared" si="15"/>
        <v>0</v>
      </c>
      <c r="H66" s="27">
        <f t="shared" si="15"/>
        <v>2388.38</v>
      </c>
      <c r="I66" s="17"/>
    </row>
    <row r="67" spans="1:10" s="54" customFormat="1" ht="15.75" x14ac:dyDescent="0.25">
      <c r="A67" s="58" t="s">
        <v>111</v>
      </c>
      <c r="B67" s="33" t="s">
        <v>112</v>
      </c>
      <c r="C67" s="34">
        <v>20100</v>
      </c>
      <c r="D67" s="34">
        <v>5600</v>
      </c>
      <c r="E67" s="34">
        <v>5600</v>
      </c>
      <c r="F67" s="34">
        <v>5600</v>
      </c>
      <c r="G67" s="49">
        <f t="shared" si="15"/>
        <v>0</v>
      </c>
      <c r="H67" s="27">
        <f t="shared" si="15"/>
        <v>5600</v>
      </c>
      <c r="I67" s="17"/>
    </row>
    <row r="68" spans="1:10" ht="15.75" x14ac:dyDescent="0.25">
      <c r="A68" s="43" t="s">
        <v>113</v>
      </c>
      <c r="B68" s="51" t="s">
        <v>114</v>
      </c>
      <c r="C68" s="59"/>
      <c r="D68" s="59"/>
      <c r="E68" s="59"/>
      <c r="F68" s="59"/>
      <c r="G68" s="60">
        <f t="shared" si="15"/>
        <v>0</v>
      </c>
      <c r="H68" s="61">
        <f t="shared" si="15"/>
        <v>0</v>
      </c>
      <c r="I68" s="17"/>
    </row>
    <row r="69" spans="1:10" ht="15.75" x14ac:dyDescent="0.25">
      <c r="A69" s="43" t="s">
        <v>115</v>
      </c>
      <c r="B69" s="51" t="s">
        <v>116</v>
      </c>
      <c r="C69" s="59"/>
      <c r="D69" s="59"/>
      <c r="E69" s="59"/>
      <c r="F69" s="59"/>
      <c r="G69" s="60">
        <f t="shared" si="15"/>
        <v>0</v>
      </c>
      <c r="H69" s="61">
        <f t="shared" si="15"/>
        <v>0</v>
      </c>
      <c r="I69" s="17">
        <f t="shared" ref="I69:I75" si="16">D69-F69</f>
        <v>0</v>
      </c>
    </row>
    <row r="70" spans="1:10" ht="15.75" x14ac:dyDescent="0.25">
      <c r="A70" s="62" t="s">
        <v>117</v>
      </c>
      <c r="B70" s="44">
        <v>227</v>
      </c>
      <c r="C70" s="63"/>
      <c r="D70" s="63"/>
      <c r="E70" s="63"/>
      <c r="F70" s="63"/>
      <c r="G70" s="64">
        <f t="shared" si="15"/>
        <v>0</v>
      </c>
      <c r="H70" s="61">
        <f t="shared" si="15"/>
        <v>0</v>
      </c>
      <c r="I70" s="17">
        <f t="shared" si="16"/>
        <v>0</v>
      </c>
    </row>
    <row r="71" spans="1:10" s="18" customFormat="1" ht="15.75" x14ac:dyDescent="0.25">
      <c r="A71" s="65" t="s">
        <v>118</v>
      </c>
      <c r="B71" s="66">
        <v>228</v>
      </c>
      <c r="C71" s="67"/>
      <c r="D71" s="67"/>
      <c r="E71" s="67"/>
      <c r="F71" s="67"/>
      <c r="G71" s="68">
        <f t="shared" si="15"/>
        <v>0</v>
      </c>
      <c r="H71" s="61">
        <f t="shared" si="15"/>
        <v>0</v>
      </c>
      <c r="I71" s="17">
        <f t="shared" si="16"/>
        <v>0</v>
      </c>
    </row>
    <row r="72" spans="1:10" s="18" customFormat="1" ht="31.5" x14ac:dyDescent="0.25">
      <c r="A72" s="65" t="s">
        <v>119</v>
      </c>
      <c r="B72" s="66">
        <v>229</v>
      </c>
      <c r="C72" s="67"/>
      <c r="D72" s="67"/>
      <c r="E72" s="67"/>
      <c r="F72" s="67"/>
      <c r="G72" s="68">
        <f t="shared" si="15"/>
        <v>0</v>
      </c>
      <c r="H72" s="61">
        <f t="shared" si="15"/>
        <v>0</v>
      </c>
      <c r="I72" s="17">
        <f t="shared" si="16"/>
        <v>0</v>
      </c>
    </row>
    <row r="73" spans="1:10" ht="15.75" x14ac:dyDescent="0.25">
      <c r="A73" s="69" t="s">
        <v>120</v>
      </c>
      <c r="B73" s="70">
        <v>260</v>
      </c>
      <c r="C73" s="71">
        <f>ROUND(C74+C75+C76,2)</f>
        <v>25875</v>
      </c>
      <c r="D73" s="71">
        <f>ROUND(D74+D75+D76,2)</f>
        <v>14992.74</v>
      </c>
      <c r="E73" s="71">
        <f>ROUND(E74+E75+E76,2)</f>
        <v>14992.74</v>
      </c>
      <c r="F73" s="71">
        <f>ROUND(F74+F75+F76,2)</f>
        <v>13314.23</v>
      </c>
      <c r="G73" s="71">
        <f>ROUND(G74+G75+G76,2)</f>
        <v>1678.51</v>
      </c>
      <c r="H73" s="71">
        <f>ROUND(H74+H75+H76+H77,2)</f>
        <v>0</v>
      </c>
      <c r="I73" s="17">
        <f t="shared" si="16"/>
        <v>1678.5100000000002</v>
      </c>
    </row>
    <row r="74" spans="1:10" s="18" customFormat="1" ht="15.75" x14ac:dyDescent="0.25">
      <c r="A74" s="72" t="s">
        <v>121</v>
      </c>
      <c r="B74" s="73" t="s">
        <v>122</v>
      </c>
      <c r="C74" s="74"/>
      <c r="D74" s="74"/>
      <c r="E74" s="74"/>
      <c r="F74" s="74"/>
      <c r="G74" s="41">
        <f>ROUND(E74-F74,2)</f>
        <v>0</v>
      </c>
      <c r="H74" s="27">
        <f>ROUND(F74-G74,2)</f>
        <v>0</v>
      </c>
      <c r="I74" s="17">
        <f t="shared" si="16"/>
        <v>0</v>
      </c>
    </row>
    <row r="75" spans="1:10" s="18" customFormat="1" ht="31.5" x14ac:dyDescent="0.25">
      <c r="A75" s="72" t="s">
        <v>123</v>
      </c>
      <c r="B75" s="73">
        <v>264</v>
      </c>
      <c r="C75" s="75"/>
      <c r="D75" s="75"/>
      <c r="E75" s="75"/>
      <c r="F75" s="75"/>
      <c r="G75" s="76">
        <f>ROUND(E75-F75,2)</f>
        <v>0</v>
      </c>
      <c r="H75" s="27">
        <f>ROUND(F75-G75,2)</f>
        <v>0</v>
      </c>
      <c r="I75" s="17">
        <f t="shared" si="16"/>
        <v>0</v>
      </c>
    </row>
    <row r="76" spans="1:10" ht="31.5" x14ac:dyDescent="0.25">
      <c r="A76" s="77" t="s">
        <v>124</v>
      </c>
      <c r="B76" s="78">
        <v>266</v>
      </c>
      <c r="C76" s="31">
        <f>ROUND(C77+C78+C79+C80,2)</f>
        <v>25875</v>
      </c>
      <c r="D76" s="31">
        <f>ROUND(D77+D78+D79+D80,2)</f>
        <v>14992.74</v>
      </c>
      <c r="E76" s="31">
        <f>ROUND(E77+E78+E79+E80,2)</f>
        <v>14992.74</v>
      </c>
      <c r="F76" s="31">
        <f>ROUND(F77+F78+F79+F80,2)</f>
        <v>13314.23</v>
      </c>
      <c r="G76" s="52">
        <f>ROUND(E76-F76,2)</f>
        <v>1678.51</v>
      </c>
      <c r="H76" s="27">
        <f>ROUND(F79-G79,2)</f>
        <v>0</v>
      </c>
      <c r="I76" s="17">
        <f>D79-F79</f>
        <v>0</v>
      </c>
    </row>
    <row r="77" spans="1:10" ht="15.75" x14ac:dyDescent="0.25">
      <c r="A77" s="72" t="s">
        <v>125</v>
      </c>
      <c r="B77" s="73" t="s">
        <v>126</v>
      </c>
      <c r="C77" s="75">
        <v>1200</v>
      </c>
      <c r="D77" s="75">
        <v>600</v>
      </c>
      <c r="E77" s="75">
        <v>600</v>
      </c>
      <c r="F77" s="75">
        <v>500</v>
      </c>
      <c r="G77" s="52">
        <f>ROUND(E77-F77,2)</f>
        <v>100</v>
      </c>
      <c r="H77" s="27">
        <f>ROUND(F80-G80,2)</f>
        <v>0</v>
      </c>
      <c r="I77" s="17"/>
      <c r="J77" s="79"/>
    </row>
    <row r="78" spans="1:10" s="18" customFormat="1" ht="15.75" x14ac:dyDescent="0.25">
      <c r="A78" s="72" t="s">
        <v>127</v>
      </c>
      <c r="B78" s="73" t="s">
        <v>128</v>
      </c>
      <c r="C78" s="75">
        <v>24675</v>
      </c>
      <c r="D78" s="75">
        <v>14392.74</v>
      </c>
      <c r="E78" s="75">
        <v>14392.74</v>
      </c>
      <c r="F78" s="75">
        <v>12814.23</v>
      </c>
      <c r="G78" s="52">
        <f>ROUND(E78-F78,2)</f>
        <v>1578.51</v>
      </c>
      <c r="H78" s="31">
        <f>ROUND(H79+H80+H81+H82+H83+H84+H85+H86,2)</f>
        <v>423723.2</v>
      </c>
      <c r="I78" s="17">
        <f t="shared" ref="I78:I87" si="17">D81-F81</f>
        <v>0</v>
      </c>
    </row>
    <row r="79" spans="1:10" ht="31.5" x14ac:dyDescent="0.25">
      <c r="A79" s="72" t="s">
        <v>129</v>
      </c>
      <c r="B79" s="73" t="s">
        <v>130</v>
      </c>
      <c r="C79" s="80"/>
      <c r="D79" s="80"/>
      <c r="E79" s="80"/>
      <c r="F79" s="80"/>
      <c r="G79" s="52">
        <f>ROUND(E79-F79,2)</f>
        <v>0</v>
      </c>
      <c r="H79" s="27">
        <f t="shared" ref="H79:H86" si="18">ROUND(F82-G82,2)</f>
        <v>423723.2</v>
      </c>
      <c r="I79" s="17">
        <f t="shared" si="17"/>
        <v>0</v>
      </c>
    </row>
    <row r="80" spans="1:10" ht="31.5" x14ac:dyDescent="0.25">
      <c r="A80" s="72" t="s">
        <v>131</v>
      </c>
      <c r="B80" s="73" t="s">
        <v>132</v>
      </c>
      <c r="C80" s="75"/>
      <c r="D80" s="75"/>
      <c r="E80" s="75"/>
      <c r="F80" s="75"/>
      <c r="G80" s="49">
        <f>ROUND(E80-F80,2)</f>
        <v>0</v>
      </c>
      <c r="H80" s="27">
        <f t="shared" si="18"/>
        <v>0</v>
      </c>
      <c r="I80" s="17">
        <f t="shared" si="17"/>
        <v>0</v>
      </c>
    </row>
    <row r="81" spans="1:9" ht="15.75" x14ac:dyDescent="0.25">
      <c r="A81" s="81" t="s">
        <v>133</v>
      </c>
      <c r="B81" s="82">
        <v>290</v>
      </c>
      <c r="C81" s="31">
        <f>ROUND(C82+C83+C84+C85+C86+C87+C88+C89,2)</f>
        <v>575198</v>
      </c>
      <c r="D81" s="31">
        <f>ROUND(D82+D83+D84+D85+D86+D87+D88+D89,2)</f>
        <v>423723.2</v>
      </c>
      <c r="E81" s="31">
        <f>ROUND(E82+E83+E84+E85+E86+E87+E88+E89,2)</f>
        <v>423723.2</v>
      </c>
      <c r="F81" s="31">
        <f>ROUND(F82+F83+F84+F85+F86+F87+F88+F89,2)</f>
        <v>423723.2</v>
      </c>
      <c r="G81" s="37">
        <f>ROUND(G82+G83+G84+G85+G86+G87+G88+G89,2)</f>
        <v>0</v>
      </c>
      <c r="H81" s="27">
        <f t="shared" si="18"/>
        <v>0</v>
      </c>
      <c r="I81" s="17">
        <f t="shared" si="17"/>
        <v>0</v>
      </c>
    </row>
    <row r="82" spans="1:9" ht="15.75" x14ac:dyDescent="0.25">
      <c r="A82" s="32" t="s">
        <v>134</v>
      </c>
      <c r="B82" s="33">
        <v>291</v>
      </c>
      <c r="C82" s="25">
        <v>575198</v>
      </c>
      <c r="D82" s="25">
        <v>423723.2</v>
      </c>
      <c r="E82" s="25">
        <v>423723.2</v>
      </c>
      <c r="F82" s="25">
        <v>423723.2</v>
      </c>
      <c r="G82" s="52">
        <f t="shared" ref="G82:G89" si="19">ROUND(E82-F82,2)</f>
        <v>0</v>
      </c>
      <c r="H82" s="27">
        <f t="shared" si="18"/>
        <v>0</v>
      </c>
      <c r="I82" s="17">
        <f t="shared" si="17"/>
        <v>0</v>
      </c>
    </row>
    <row r="83" spans="1:9" s="18" customFormat="1" ht="31.5" x14ac:dyDescent="0.25">
      <c r="A83" s="83" t="s">
        <v>135</v>
      </c>
      <c r="B83" s="33">
        <v>292</v>
      </c>
      <c r="C83" s="34"/>
      <c r="D83" s="34"/>
      <c r="E83" s="34"/>
      <c r="F83" s="34"/>
      <c r="G83" s="49">
        <f t="shared" si="19"/>
        <v>0</v>
      </c>
      <c r="H83" s="27">
        <f t="shared" si="18"/>
        <v>0</v>
      </c>
      <c r="I83" s="17">
        <f t="shared" si="17"/>
        <v>0</v>
      </c>
    </row>
    <row r="84" spans="1:9" s="18" customFormat="1" ht="31.5" x14ac:dyDescent="0.25">
      <c r="A84" s="32" t="s">
        <v>136</v>
      </c>
      <c r="B84" s="33">
        <v>293</v>
      </c>
      <c r="C84" s="34"/>
      <c r="D84" s="34"/>
      <c r="E84" s="34"/>
      <c r="F84" s="34"/>
      <c r="G84" s="49">
        <f t="shared" si="19"/>
        <v>0</v>
      </c>
      <c r="H84" s="27">
        <f t="shared" si="18"/>
        <v>0</v>
      </c>
      <c r="I84" s="17">
        <f t="shared" si="17"/>
        <v>0</v>
      </c>
    </row>
    <row r="85" spans="1:9" ht="15.75" x14ac:dyDescent="0.25">
      <c r="A85" s="32" t="s">
        <v>137</v>
      </c>
      <c r="B85" s="33">
        <v>295</v>
      </c>
      <c r="C85" s="34"/>
      <c r="D85" s="34"/>
      <c r="E85" s="34"/>
      <c r="F85" s="34"/>
      <c r="G85" s="49">
        <f t="shared" si="19"/>
        <v>0</v>
      </c>
      <c r="H85" s="27">
        <f t="shared" si="18"/>
        <v>0</v>
      </c>
      <c r="I85" s="17">
        <f t="shared" si="17"/>
        <v>0</v>
      </c>
    </row>
    <row r="86" spans="1:9" s="18" customFormat="1" ht="15.75" x14ac:dyDescent="0.25">
      <c r="A86" s="32" t="s">
        <v>138</v>
      </c>
      <c r="B86" s="33">
        <v>296</v>
      </c>
      <c r="C86" s="34"/>
      <c r="D86" s="34"/>
      <c r="E86" s="34"/>
      <c r="F86" s="34"/>
      <c r="G86" s="49">
        <f t="shared" si="19"/>
        <v>0</v>
      </c>
      <c r="H86" s="27">
        <f t="shared" si="18"/>
        <v>0</v>
      </c>
      <c r="I86" s="17">
        <f t="shared" si="17"/>
        <v>0</v>
      </c>
    </row>
    <row r="87" spans="1:9" s="18" customFormat="1" ht="15.75" x14ac:dyDescent="0.25">
      <c r="A87" s="32" t="s">
        <v>139</v>
      </c>
      <c r="B87" s="33">
        <v>297</v>
      </c>
      <c r="C87" s="34"/>
      <c r="D87" s="34"/>
      <c r="E87" s="34"/>
      <c r="F87" s="34"/>
      <c r="G87" s="49">
        <f t="shared" si="19"/>
        <v>0</v>
      </c>
      <c r="H87" s="31">
        <f>ROUND(H88+H91,2)</f>
        <v>113693.01</v>
      </c>
      <c r="I87" s="17">
        <f t="shared" si="17"/>
        <v>1000</v>
      </c>
    </row>
    <row r="88" spans="1:9" ht="15.75" x14ac:dyDescent="0.25">
      <c r="A88" s="32" t="s">
        <v>140</v>
      </c>
      <c r="B88" s="33">
        <v>298</v>
      </c>
      <c r="C88" s="34"/>
      <c r="D88" s="34"/>
      <c r="E88" s="34"/>
      <c r="F88" s="34"/>
      <c r="G88" s="49">
        <f t="shared" si="19"/>
        <v>0</v>
      </c>
      <c r="H88" s="31">
        <f>ROUND(H89+H90,2)</f>
        <v>0</v>
      </c>
      <c r="I88" s="17">
        <f>SUM(I89:I89)</f>
        <v>0</v>
      </c>
    </row>
    <row r="89" spans="1:9" ht="15.75" x14ac:dyDescent="0.25">
      <c r="A89" s="32" t="s">
        <v>141</v>
      </c>
      <c r="B89" s="33">
        <v>299</v>
      </c>
      <c r="C89" s="34"/>
      <c r="D89" s="34"/>
      <c r="E89" s="34"/>
      <c r="F89" s="34"/>
      <c r="G89" s="49">
        <f t="shared" si="19"/>
        <v>0</v>
      </c>
      <c r="H89" s="27">
        <f>ROUND(F92-G92,2)</f>
        <v>0</v>
      </c>
      <c r="I89" s="17">
        <f>D92-F92</f>
        <v>0</v>
      </c>
    </row>
    <row r="90" spans="1:9" ht="15.75" x14ac:dyDescent="0.25">
      <c r="A90" s="36" t="s">
        <v>142</v>
      </c>
      <c r="B90" s="29">
        <v>300</v>
      </c>
      <c r="C90" s="30">
        <f>ROUND(C91+C94,2)</f>
        <v>313429</v>
      </c>
      <c r="D90" s="30">
        <f>ROUND(D91+D94,2)</f>
        <v>115693.01</v>
      </c>
      <c r="E90" s="30">
        <f>ROUND(E91+E94,2)</f>
        <v>115693.01</v>
      </c>
      <c r="F90" s="30">
        <f>ROUND(F91+F94,2)</f>
        <v>114693.01</v>
      </c>
      <c r="G90" s="37">
        <f>ROUND(G91+G94,2)</f>
        <v>1000</v>
      </c>
      <c r="H90" s="27">
        <f>ROUND(F93-G93,2)</f>
        <v>0</v>
      </c>
      <c r="I90" s="17">
        <f>D93-F93</f>
        <v>0</v>
      </c>
    </row>
    <row r="91" spans="1:9" ht="15.75" x14ac:dyDescent="0.25">
      <c r="A91" s="47" t="s">
        <v>143</v>
      </c>
      <c r="B91" s="48">
        <v>310</v>
      </c>
      <c r="C91" s="30">
        <f>ROUND(C92+C93,2)</f>
        <v>0</v>
      </c>
      <c r="D91" s="30">
        <f>ROUND(D92+D93,2)</f>
        <v>0</v>
      </c>
      <c r="E91" s="30">
        <f>ROUND(E92+E93,2)</f>
        <v>0</v>
      </c>
      <c r="F91" s="30">
        <f>ROUND(F92+F93,2)</f>
        <v>0</v>
      </c>
      <c r="G91" s="37">
        <f>ROUND(G92+G93,2)</f>
        <v>0</v>
      </c>
      <c r="H91" s="31">
        <f>ROUND(H92+H93+H94+H95+H96+H97+H101+H100,2)</f>
        <v>113693.01</v>
      </c>
      <c r="I91" s="17">
        <f>D94-F94</f>
        <v>1000</v>
      </c>
    </row>
    <row r="92" spans="1:9" ht="15.75" x14ac:dyDescent="0.25">
      <c r="A92" s="32" t="s">
        <v>144</v>
      </c>
      <c r="B92" s="33" t="s">
        <v>145</v>
      </c>
      <c r="C92" s="34"/>
      <c r="D92" s="34"/>
      <c r="E92" s="34"/>
      <c r="F92" s="34"/>
      <c r="G92" s="35">
        <f>ROUND(E92-F92,2)</f>
        <v>0</v>
      </c>
      <c r="H92" s="27">
        <f>ROUND(F95-G95,2)</f>
        <v>0</v>
      </c>
      <c r="I92" s="17"/>
    </row>
    <row r="93" spans="1:9" ht="15.75" x14ac:dyDescent="0.25">
      <c r="A93" s="32" t="s">
        <v>146</v>
      </c>
      <c r="B93" s="33" t="s">
        <v>147</v>
      </c>
      <c r="C93" s="34"/>
      <c r="D93" s="34"/>
      <c r="E93" s="34"/>
      <c r="F93" s="34"/>
      <c r="G93" s="35">
        <f>ROUND(E93-F93,2)</f>
        <v>0</v>
      </c>
      <c r="H93" s="27">
        <f>ROUND(F96-G96,2)</f>
        <v>12693.01</v>
      </c>
      <c r="I93" s="17">
        <f>D96-F96</f>
        <v>0</v>
      </c>
    </row>
    <row r="94" spans="1:9" ht="15.75" x14ac:dyDescent="0.25">
      <c r="A94" s="47" t="s">
        <v>148</v>
      </c>
      <c r="B94" s="48">
        <v>340</v>
      </c>
      <c r="C94" s="30">
        <f>ROUND(C95+C96+C99+C100+C101+C102+C106+C105,2)</f>
        <v>313429</v>
      </c>
      <c r="D94" s="30">
        <f>ROUND(D95+D96+D99+D100+D101+D102+D106+D105,2)</f>
        <v>115693.01</v>
      </c>
      <c r="E94" s="30">
        <f>ROUND(E95+E96+E99+E100+E101+E102+E106+E105,2)</f>
        <v>115693.01</v>
      </c>
      <c r="F94" s="30">
        <f>ROUND(F95+F96+F99+F100+F101+F102+F106+F105,2)</f>
        <v>114693.01</v>
      </c>
      <c r="G94" s="37">
        <f>ROUND(G95+G96+G99+G100+G101+G102+G106+G105,2)</f>
        <v>1000</v>
      </c>
      <c r="H94" s="27">
        <f>ROUND(F99-G99,2)</f>
        <v>0</v>
      </c>
      <c r="I94" s="17">
        <f>D99-F99</f>
        <v>0</v>
      </c>
    </row>
    <row r="95" spans="1:9" ht="31.5" x14ac:dyDescent="0.25">
      <c r="A95" s="32" t="s">
        <v>149</v>
      </c>
      <c r="B95" s="33">
        <v>341</v>
      </c>
      <c r="C95" s="84"/>
      <c r="D95" s="84"/>
      <c r="E95" s="84"/>
      <c r="F95" s="84"/>
      <c r="G95" s="41">
        <f t="shared" ref="G95:G101" si="20">ROUND(E95-F95,2)</f>
        <v>0</v>
      </c>
      <c r="H95" s="27">
        <f>ROUND(F100-G100,2)</f>
        <v>0</v>
      </c>
      <c r="I95" s="17">
        <f>D100-F100</f>
        <v>0</v>
      </c>
    </row>
    <row r="96" spans="1:9" ht="15.75" x14ac:dyDescent="0.25">
      <c r="A96" s="85" t="s">
        <v>150</v>
      </c>
      <c r="B96" s="86">
        <v>342</v>
      </c>
      <c r="C96" s="87">
        <f>SUM(C97+C98)</f>
        <v>203900</v>
      </c>
      <c r="D96" s="87">
        <f>SUM(D97+D98)</f>
        <v>12693.009999999998</v>
      </c>
      <c r="E96" s="87">
        <f>SUM(E97+E98)</f>
        <v>12693.009999999998</v>
      </c>
      <c r="F96" s="87">
        <f>SUM(F97+F98)</f>
        <v>12693.009999999998</v>
      </c>
      <c r="G96" s="88">
        <f t="shared" si="20"/>
        <v>0</v>
      </c>
      <c r="H96" s="27">
        <f>ROUND(F101-G101,2)</f>
        <v>0</v>
      </c>
      <c r="I96" s="17">
        <f>D101-F101</f>
        <v>0</v>
      </c>
    </row>
    <row r="97" spans="1:9" ht="15.75" x14ac:dyDescent="0.25">
      <c r="A97" s="32" t="s">
        <v>151</v>
      </c>
      <c r="B97" s="33" t="s">
        <v>152</v>
      </c>
      <c r="C97" s="89">
        <v>201580</v>
      </c>
      <c r="D97" s="89">
        <v>10373.299999999999</v>
      </c>
      <c r="E97" s="89">
        <v>10373.299999999999</v>
      </c>
      <c r="F97" s="89">
        <v>10373.299999999999</v>
      </c>
      <c r="G97" s="76">
        <f t="shared" si="20"/>
        <v>0</v>
      </c>
      <c r="H97" s="90">
        <f>ROUND(H98+H99,2)</f>
        <v>101000</v>
      </c>
      <c r="I97" s="17">
        <f>D102-F102</f>
        <v>1000</v>
      </c>
    </row>
    <row r="98" spans="1:9" ht="15.75" x14ac:dyDescent="0.25">
      <c r="A98" s="32" t="s">
        <v>153</v>
      </c>
      <c r="B98" s="33" t="s">
        <v>154</v>
      </c>
      <c r="C98" s="89">
        <v>2320</v>
      </c>
      <c r="D98" s="89">
        <v>2319.71</v>
      </c>
      <c r="E98" s="89">
        <v>2319.71</v>
      </c>
      <c r="F98" s="89">
        <v>2319.71</v>
      </c>
      <c r="G98" s="76">
        <f t="shared" si="20"/>
        <v>0</v>
      </c>
      <c r="H98" s="27">
        <f>ROUND(F103-G103,2)</f>
        <v>0</v>
      </c>
      <c r="I98" s="17"/>
    </row>
    <row r="99" spans="1:9" ht="15.75" x14ac:dyDescent="0.25">
      <c r="A99" s="32" t="s">
        <v>155</v>
      </c>
      <c r="B99" s="33">
        <v>343</v>
      </c>
      <c r="C99" s="34"/>
      <c r="D99" s="34"/>
      <c r="E99" s="34"/>
      <c r="F99" s="34"/>
      <c r="G99" s="76">
        <f t="shared" si="20"/>
        <v>0</v>
      </c>
      <c r="H99" s="27">
        <f>ROUND(F104-G104,2)</f>
        <v>101000</v>
      </c>
      <c r="I99" s="17">
        <f>D104-F104</f>
        <v>1000</v>
      </c>
    </row>
    <row r="100" spans="1:9" ht="15.75" x14ac:dyDescent="0.25">
      <c r="A100" s="32" t="s">
        <v>156</v>
      </c>
      <c r="B100" s="33">
        <v>344</v>
      </c>
      <c r="C100" s="34"/>
      <c r="D100" s="34"/>
      <c r="E100" s="34"/>
      <c r="F100" s="34"/>
      <c r="G100" s="76">
        <f t="shared" si="20"/>
        <v>0</v>
      </c>
      <c r="H100" s="27">
        <f>ROUND(F105-G105,2)</f>
        <v>0</v>
      </c>
      <c r="I100" s="17"/>
    </row>
    <row r="101" spans="1:9" ht="15.75" x14ac:dyDescent="0.25">
      <c r="A101" s="32" t="s">
        <v>157</v>
      </c>
      <c r="B101" s="33">
        <v>345</v>
      </c>
      <c r="C101" s="34"/>
      <c r="D101" s="34"/>
      <c r="E101" s="34"/>
      <c r="F101" s="34"/>
      <c r="G101" s="76">
        <f t="shared" si="20"/>
        <v>0</v>
      </c>
      <c r="H101" s="27">
        <f>ROUND(F106-G106,2)</f>
        <v>0</v>
      </c>
      <c r="I101" s="17">
        <f>D106-F106</f>
        <v>0</v>
      </c>
    </row>
    <row r="102" spans="1:9" ht="15.75" x14ac:dyDescent="0.25">
      <c r="A102" s="91" t="s">
        <v>158</v>
      </c>
      <c r="B102" s="92">
        <v>346</v>
      </c>
      <c r="C102" s="90">
        <f>ROUND(C103+C104,2)</f>
        <v>109529</v>
      </c>
      <c r="D102" s="90">
        <f>ROUND(D103+D104,2)</f>
        <v>103000</v>
      </c>
      <c r="E102" s="90">
        <f>ROUND(E103+E104,2)</f>
        <v>103000</v>
      </c>
      <c r="F102" s="90">
        <f>ROUND(F103+F104,2)</f>
        <v>102000</v>
      </c>
      <c r="G102" s="52">
        <f>ROUND(G103+G104,2)</f>
        <v>1000</v>
      </c>
    </row>
    <row r="103" spans="1:9" ht="15.75" x14ac:dyDescent="0.25">
      <c r="A103" s="32" t="s">
        <v>159</v>
      </c>
      <c r="B103" s="33" t="s">
        <v>160</v>
      </c>
      <c r="C103" s="25"/>
      <c r="D103" s="25"/>
      <c r="E103" s="25"/>
      <c r="F103" s="25"/>
      <c r="G103" s="52">
        <f>ROUND(E103-F103,2)</f>
        <v>0</v>
      </c>
    </row>
    <row r="104" spans="1:9" ht="15.75" x14ac:dyDescent="0.25">
      <c r="A104" s="32" t="s">
        <v>161</v>
      </c>
      <c r="B104" s="33" t="s">
        <v>162</v>
      </c>
      <c r="C104" s="25">
        <v>109529</v>
      </c>
      <c r="D104" s="25">
        <v>103000</v>
      </c>
      <c r="E104" s="25">
        <v>103000</v>
      </c>
      <c r="F104" s="25">
        <v>102000</v>
      </c>
      <c r="G104" s="52">
        <f>ROUND(E104-F104,2)</f>
        <v>1000</v>
      </c>
    </row>
    <row r="105" spans="1:9" ht="15.75" x14ac:dyDescent="0.25">
      <c r="A105" s="93" t="s">
        <v>163</v>
      </c>
      <c r="B105" s="94">
        <v>347</v>
      </c>
      <c r="C105" s="95"/>
      <c r="D105" s="95"/>
      <c r="E105" s="95"/>
      <c r="F105" s="95"/>
      <c r="G105" s="96">
        <f>ROUND(E105-F105,2)</f>
        <v>0</v>
      </c>
    </row>
    <row r="106" spans="1:9" ht="32.25" thickBot="1" x14ac:dyDescent="0.3">
      <c r="A106" s="93" t="s">
        <v>164</v>
      </c>
      <c r="B106" s="94">
        <v>349</v>
      </c>
      <c r="C106" s="95"/>
      <c r="D106" s="95"/>
      <c r="E106" s="95"/>
      <c r="F106" s="95"/>
      <c r="G106" s="96">
        <f>ROUND(E106-F106,2)</f>
        <v>0</v>
      </c>
    </row>
    <row r="107" spans="1:9" ht="15.75" thickBot="1" x14ac:dyDescent="0.3">
      <c r="A107" s="97"/>
      <c r="B107" s="98"/>
      <c r="C107" s="99"/>
      <c r="D107" s="99"/>
      <c r="E107" s="99"/>
      <c r="F107" s="99"/>
      <c r="G107" s="100"/>
    </row>
    <row r="108" spans="1:9" ht="31.5" x14ac:dyDescent="0.25">
      <c r="A108" s="101" t="s">
        <v>165</v>
      </c>
      <c r="B108" s="102"/>
      <c r="C108" s="103" t="s">
        <v>166</v>
      </c>
      <c r="D108" s="103"/>
      <c r="E108" s="104"/>
      <c r="F108" s="105"/>
    </row>
    <row r="109" spans="1:9" ht="45" x14ac:dyDescent="0.25">
      <c r="A109" s="106" t="s">
        <v>167</v>
      </c>
      <c r="B109" s="102"/>
      <c r="D109" s="106" t="s">
        <v>167</v>
      </c>
      <c r="E109" s="106"/>
    </row>
    <row r="110" spans="1:9" x14ac:dyDescent="0.25">
      <c r="A110" s="106"/>
      <c r="B110" s="102"/>
      <c r="C110" s="102"/>
      <c r="F110" s="106"/>
      <c r="G110" s="106"/>
    </row>
    <row r="111" spans="1:9" x14ac:dyDescent="0.25">
      <c r="A111" t="s">
        <v>168</v>
      </c>
      <c r="B111" s="102"/>
      <c r="C111" s="102"/>
      <c r="F111" s="107"/>
    </row>
  </sheetData>
  <mergeCells count="3">
    <mergeCell ref="A7:G7"/>
    <mergeCell ref="C10:D10"/>
    <mergeCell ref="C13:D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2"/>
  <sheetViews>
    <sheetView workbookViewId="0">
      <selection activeCell="D12" sqref="D12"/>
    </sheetView>
  </sheetViews>
  <sheetFormatPr defaultRowHeight="15" x14ac:dyDescent="0.25"/>
  <cols>
    <col min="1" max="1" width="49.28515625" style="1" customWidth="1"/>
    <col min="2" max="2" width="13.28515625" style="2" customWidth="1"/>
    <col min="3" max="3" width="20.28515625" customWidth="1"/>
    <col min="4" max="4" width="17.5703125" customWidth="1"/>
    <col min="5" max="5" width="20.28515625" customWidth="1"/>
    <col min="6" max="7" width="16.5703125" customWidth="1"/>
    <col min="8" max="8" width="13.85546875" customWidth="1"/>
  </cols>
  <sheetData>
    <row r="7" spans="1:7" x14ac:dyDescent="0.25">
      <c r="A7" s="157" t="s">
        <v>0</v>
      </c>
      <c r="B7" s="157"/>
      <c r="C7" s="157"/>
      <c r="D7" s="157"/>
      <c r="E7" s="157"/>
      <c r="F7" s="157"/>
      <c r="G7" s="157"/>
    </row>
    <row r="8" spans="1:7" x14ac:dyDescent="0.25">
      <c r="B8" s="2" t="s">
        <v>1</v>
      </c>
      <c r="D8" s="3">
        <v>44013</v>
      </c>
    </row>
    <row r="9" spans="1:7" x14ac:dyDescent="0.25">
      <c r="G9" s="4" t="s">
        <v>2</v>
      </c>
    </row>
    <row r="10" spans="1:7" x14ac:dyDescent="0.25">
      <c r="A10" s="1" t="s">
        <v>3</v>
      </c>
      <c r="C10" s="160" t="s">
        <v>4</v>
      </c>
      <c r="D10" s="160"/>
      <c r="E10" s="160"/>
      <c r="F10" t="s">
        <v>5</v>
      </c>
      <c r="G10" s="4">
        <v>503010</v>
      </c>
    </row>
    <row r="11" spans="1:7" x14ac:dyDescent="0.25">
      <c r="A11" s="1" t="s">
        <v>7</v>
      </c>
      <c r="F11" t="s">
        <v>8</v>
      </c>
      <c r="G11" s="5"/>
    </row>
    <row r="12" spans="1:7" x14ac:dyDescent="0.25">
      <c r="A12" s="1" t="s">
        <v>10</v>
      </c>
      <c r="F12" t="s">
        <v>11</v>
      </c>
      <c r="G12" s="5"/>
    </row>
    <row r="13" spans="1:7" x14ac:dyDescent="0.25">
      <c r="A13" s="1" t="s">
        <v>12</v>
      </c>
      <c r="C13" s="161" t="s">
        <v>187</v>
      </c>
      <c r="D13" s="161"/>
      <c r="E13" s="161"/>
      <c r="F13" t="s">
        <v>13</v>
      </c>
      <c r="G13" s="5"/>
    </row>
    <row r="14" spans="1:7" ht="15.75" thickBot="1" x14ac:dyDescent="0.3">
      <c r="G14" s="4">
        <v>383</v>
      </c>
    </row>
    <row r="15" spans="1:7" ht="45.75" thickBot="1" x14ac:dyDescent="0.3">
      <c r="A15" s="6" t="s">
        <v>14</v>
      </c>
      <c r="B15" s="7" t="s">
        <v>15</v>
      </c>
      <c r="C15" s="7" t="s">
        <v>170</v>
      </c>
      <c r="D15" s="7" t="s">
        <v>17</v>
      </c>
      <c r="E15" s="8" t="s">
        <v>171</v>
      </c>
      <c r="F15" s="7" t="s">
        <v>19</v>
      </c>
      <c r="G15" s="9" t="s">
        <v>20</v>
      </c>
    </row>
    <row r="16" spans="1:7" ht="15.75" thickBot="1" x14ac:dyDescent="0.3">
      <c r="A16" s="108" t="s">
        <v>21</v>
      </c>
      <c r="B16" s="109" t="s">
        <v>172</v>
      </c>
      <c r="C16" s="110" t="s">
        <v>173</v>
      </c>
      <c r="D16" s="109" t="s">
        <v>174</v>
      </c>
      <c r="E16" s="109" t="s">
        <v>175</v>
      </c>
      <c r="F16" s="109" t="s">
        <v>176</v>
      </c>
      <c r="G16" s="111" t="s">
        <v>177</v>
      </c>
    </row>
    <row r="17" spans="1:7" s="18" customFormat="1" x14ac:dyDescent="0.25">
      <c r="A17" s="112" t="s">
        <v>178</v>
      </c>
      <c r="B17" s="113"/>
      <c r="C17" s="114">
        <f>C18+C24+C73+C81+C90+C107+C108</f>
        <v>2229200</v>
      </c>
      <c r="D17" s="114">
        <f>D18+D24+D73+D81+D90+D107+D108</f>
        <v>707578.66</v>
      </c>
      <c r="E17" s="114">
        <f>E18+E24+E73+E81+E90+E107+E108</f>
        <v>707578.66</v>
      </c>
      <c r="F17" s="114">
        <f>F18+F24+F73+F81+F90+F107+F108</f>
        <v>706769.86</v>
      </c>
      <c r="G17" s="114">
        <f>G18+G24+G73+G81+G90+G107+G108</f>
        <v>808.8</v>
      </c>
    </row>
    <row r="18" spans="1:7" s="18" customFormat="1" ht="30" x14ac:dyDescent="0.25">
      <c r="A18" s="115" t="s">
        <v>24</v>
      </c>
      <c r="B18" s="116" t="s">
        <v>179</v>
      </c>
      <c r="C18" s="117">
        <f>C19+C20+C23</f>
        <v>0</v>
      </c>
      <c r="D18" s="117">
        <f>D19+D20+D23</f>
        <v>0</v>
      </c>
      <c r="E18" s="117">
        <f>E19+E20+E23</f>
        <v>0</v>
      </c>
      <c r="F18" s="117">
        <f>F19+F20+F23</f>
        <v>0</v>
      </c>
      <c r="G18" s="117">
        <f>G19+G20+G23</f>
        <v>0</v>
      </c>
    </row>
    <row r="19" spans="1:7" ht="15.75" x14ac:dyDescent="0.25">
      <c r="A19" s="23" t="s">
        <v>25</v>
      </c>
      <c r="B19" s="24">
        <v>211</v>
      </c>
      <c r="C19" s="25"/>
      <c r="D19" s="25"/>
      <c r="E19" s="25"/>
      <c r="F19" s="25"/>
      <c r="G19" s="118">
        <f>ROUND(E19-F19,2)</f>
        <v>0</v>
      </c>
    </row>
    <row r="20" spans="1:7" s="18" customFormat="1" ht="15.75" x14ac:dyDescent="0.25">
      <c r="A20" s="81" t="s">
        <v>26</v>
      </c>
      <c r="B20" s="82">
        <v>212</v>
      </c>
      <c r="C20" s="119">
        <f>ROUND(C21+C22,2)</f>
        <v>0</v>
      </c>
      <c r="D20" s="119">
        <f>ROUND(D21+D22,2)</f>
        <v>0</v>
      </c>
      <c r="E20" s="119">
        <f>ROUND(E21+E22,2)</f>
        <v>0</v>
      </c>
      <c r="F20" s="119">
        <f>ROUND(F21+F22,2)</f>
        <v>0</v>
      </c>
      <c r="G20" s="120">
        <f>ROUND(G21+G22,2)</f>
        <v>0</v>
      </c>
    </row>
    <row r="21" spans="1:7" ht="31.5" x14ac:dyDescent="0.25">
      <c r="A21" s="32" t="s">
        <v>27</v>
      </c>
      <c r="B21" s="33" t="s">
        <v>28</v>
      </c>
      <c r="C21" s="34"/>
      <c r="D21" s="34"/>
      <c r="E21" s="34"/>
      <c r="F21" s="34"/>
      <c r="G21" s="118">
        <f>ROUND(E21-F21,2)</f>
        <v>0</v>
      </c>
    </row>
    <row r="22" spans="1:7" ht="15.75" x14ac:dyDescent="0.25">
      <c r="A22" s="32" t="s">
        <v>29</v>
      </c>
      <c r="B22" s="33" t="s">
        <v>30</v>
      </c>
      <c r="C22" s="34"/>
      <c r="D22" s="34"/>
      <c r="E22" s="34"/>
      <c r="F22" s="34"/>
      <c r="G22" s="118">
        <f>ROUND(E22-F22,2)</f>
        <v>0</v>
      </c>
    </row>
    <row r="23" spans="1:7" ht="15.75" x14ac:dyDescent="0.25">
      <c r="A23" s="32" t="s">
        <v>31</v>
      </c>
      <c r="B23" s="33">
        <v>213</v>
      </c>
      <c r="C23" s="34"/>
      <c r="D23" s="34"/>
      <c r="E23" s="34"/>
      <c r="F23" s="34"/>
      <c r="G23" s="118">
        <f>ROUND(E23-F23,2)</f>
        <v>0</v>
      </c>
    </row>
    <row r="24" spans="1:7" ht="15.75" x14ac:dyDescent="0.25">
      <c r="A24" s="121" t="s">
        <v>32</v>
      </c>
      <c r="B24" s="82">
        <v>220</v>
      </c>
      <c r="C24" s="119">
        <f>ROUND(C25+C26+C27+C34+C35+C53+C70+C71+C72,2)</f>
        <v>0</v>
      </c>
      <c r="D24" s="119">
        <f>ROUND(D25+D26+D27+D34+D35+D53+D70+D71+D72,2)</f>
        <v>0</v>
      </c>
      <c r="E24" s="119">
        <f>ROUND(E25+E26+E27+E34+E35+E53+E70+E71+E72,2)</f>
        <v>0</v>
      </c>
      <c r="F24" s="119">
        <f>ROUND(F25+F26+F27+F34+F35+F53+F70+F71+F72,2)</f>
        <v>0</v>
      </c>
      <c r="G24" s="120">
        <f>ROUND(G25+G26+G27+G34+G35+G53+G70+G71+G72,2)</f>
        <v>0</v>
      </c>
    </row>
    <row r="25" spans="1:7" s="18" customFormat="1" ht="15.75" x14ac:dyDescent="0.25">
      <c r="A25" s="23" t="s">
        <v>33</v>
      </c>
      <c r="B25" s="24">
        <v>221</v>
      </c>
      <c r="C25" s="34"/>
      <c r="D25" s="34"/>
      <c r="E25" s="34"/>
      <c r="F25" s="34"/>
      <c r="G25" s="118">
        <f>ROUND(E25-F25,2)</f>
        <v>0</v>
      </c>
    </row>
    <row r="26" spans="1:7" ht="15.75" x14ac:dyDescent="0.25">
      <c r="A26" s="23" t="s">
        <v>34</v>
      </c>
      <c r="B26" s="24">
        <v>222</v>
      </c>
      <c r="C26" s="34"/>
      <c r="D26" s="34"/>
      <c r="E26" s="34"/>
      <c r="F26" s="34"/>
      <c r="G26" s="118">
        <f>ROUND(E26-F26,2)</f>
        <v>0</v>
      </c>
    </row>
    <row r="27" spans="1:7" ht="15.75" x14ac:dyDescent="0.25">
      <c r="A27" s="81" t="s">
        <v>35</v>
      </c>
      <c r="B27" s="82">
        <v>223</v>
      </c>
      <c r="C27" s="119">
        <f>ROUND(C28,2)</f>
        <v>0</v>
      </c>
      <c r="D27" s="119">
        <f>ROUND(D28,2)</f>
        <v>0</v>
      </c>
      <c r="E27" s="119">
        <f>ROUND(E28,2)</f>
        <v>0</v>
      </c>
      <c r="F27" s="119">
        <f>ROUND(F28,2)</f>
        <v>0</v>
      </c>
      <c r="G27" s="120">
        <f>ROUND(G28,2)</f>
        <v>0</v>
      </c>
    </row>
    <row r="28" spans="1:7" ht="47.25" x14ac:dyDescent="0.25">
      <c r="A28" s="122" t="s">
        <v>36</v>
      </c>
      <c r="B28" s="123" t="s">
        <v>37</v>
      </c>
      <c r="C28" s="124">
        <f>ROUND(C29+C30+C31+C32+C33,2)</f>
        <v>0</v>
      </c>
      <c r="D28" s="124">
        <f>ROUND(D29+D30+D31+D32+D33,2)</f>
        <v>0</v>
      </c>
      <c r="E28" s="124">
        <f>ROUND(E29+E30+E31+E32+E33,2)</f>
        <v>0</v>
      </c>
      <c r="F28" s="124">
        <f>ROUND(F29+F30+F31+F32+F33,2)</f>
        <v>0</v>
      </c>
      <c r="G28" s="125">
        <f>ROUND(G29+G30+G31+G32+G33,2)</f>
        <v>0</v>
      </c>
    </row>
    <row r="29" spans="1:7" s="18" customFormat="1" ht="15.75" x14ac:dyDescent="0.25">
      <c r="A29" s="32" t="s">
        <v>38</v>
      </c>
      <c r="B29" s="33" t="s">
        <v>39</v>
      </c>
      <c r="C29" s="34"/>
      <c r="D29" s="34"/>
      <c r="E29" s="34"/>
      <c r="F29" s="34"/>
      <c r="G29" s="118">
        <f t="shared" ref="G29:G34" si="0">ROUND(E29-F29,2)</f>
        <v>0</v>
      </c>
    </row>
    <row r="30" spans="1:7" ht="15.75" x14ac:dyDescent="0.25">
      <c r="A30" s="32" t="s">
        <v>40</v>
      </c>
      <c r="B30" s="33" t="s">
        <v>41</v>
      </c>
      <c r="C30" s="34"/>
      <c r="D30" s="34"/>
      <c r="E30" s="34"/>
      <c r="F30" s="34"/>
      <c r="G30" s="118">
        <f t="shared" si="0"/>
        <v>0</v>
      </c>
    </row>
    <row r="31" spans="1:7" ht="15.75" x14ac:dyDescent="0.25">
      <c r="A31" s="32" t="s">
        <v>42</v>
      </c>
      <c r="B31" s="33" t="s">
        <v>43</v>
      </c>
      <c r="C31" s="34"/>
      <c r="D31" s="34"/>
      <c r="E31" s="34"/>
      <c r="F31" s="34"/>
      <c r="G31" s="118">
        <f t="shared" si="0"/>
        <v>0</v>
      </c>
    </row>
    <row r="32" spans="1:7" ht="31.5" x14ac:dyDescent="0.25">
      <c r="A32" s="32" t="s">
        <v>44</v>
      </c>
      <c r="B32" s="33" t="s">
        <v>45</v>
      </c>
      <c r="C32" s="34"/>
      <c r="D32" s="34"/>
      <c r="E32" s="34"/>
      <c r="F32" s="34"/>
      <c r="G32" s="118">
        <f t="shared" si="0"/>
        <v>0</v>
      </c>
    </row>
    <row r="33" spans="1:7" ht="15.75" x14ac:dyDescent="0.25">
      <c r="A33" s="32" t="s">
        <v>46</v>
      </c>
      <c r="B33" s="33" t="s">
        <v>47</v>
      </c>
      <c r="C33" s="34"/>
      <c r="D33" s="34"/>
      <c r="E33" s="34"/>
      <c r="F33" s="34"/>
      <c r="G33" s="118">
        <f t="shared" si="0"/>
        <v>0</v>
      </c>
    </row>
    <row r="34" spans="1:7" ht="31.5" x14ac:dyDescent="0.25">
      <c r="A34" s="43" t="s">
        <v>48</v>
      </c>
      <c r="B34" s="44">
        <v>224</v>
      </c>
      <c r="C34" s="45"/>
      <c r="D34" s="45"/>
      <c r="E34" s="45"/>
      <c r="F34" s="45"/>
      <c r="G34" s="126">
        <f t="shared" si="0"/>
        <v>0</v>
      </c>
    </row>
    <row r="35" spans="1:7" s="18" customFormat="1" ht="15.75" x14ac:dyDescent="0.25">
      <c r="A35" s="127" t="s">
        <v>49</v>
      </c>
      <c r="B35" s="128">
        <v>225</v>
      </c>
      <c r="C35" s="119">
        <f>ROUND(C36+C37+C43+C44+C45+C50+C51+C52,2)</f>
        <v>0</v>
      </c>
      <c r="D35" s="119">
        <f>ROUND(D36+D37+D43+D44+D45+D50+D51+D52,2)</f>
        <v>0</v>
      </c>
      <c r="E35" s="119">
        <f>ROUND(E36+E37+E43+E44+E45+E50+E51+E52,2)</f>
        <v>0</v>
      </c>
      <c r="F35" s="119">
        <f>ROUND(F36+F37+F43+F44+F45+F50+F51+F52,2)</f>
        <v>0</v>
      </c>
      <c r="G35" s="120">
        <f>ROUND(G36+G37+G43+G44+G45+G50+G51+G52,2)</f>
        <v>0</v>
      </c>
    </row>
    <row r="36" spans="1:7" ht="31.5" x14ac:dyDescent="0.25">
      <c r="A36" s="32" t="s">
        <v>50</v>
      </c>
      <c r="B36" s="33" t="s">
        <v>51</v>
      </c>
      <c r="C36" s="25"/>
      <c r="D36" s="25"/>
      <c r="E36" s="25"/>
      <c r="F36" s="25"/>
      <c r="G36" s="118">
        <f>ROUND(E36-F36,2)</f>
        <v>0</v>
      </c>
    </row>
    <row r="37" spans="1:7" ht="15.75" x14ac:dyDescent="0.25">
      <c r="A37" s="122" t="s">
        <v>52</v>
      </c>
      <c r="B37" s="123" t="s">
        <v>53</v>
      </c>
      <c r="C37" s="124">
        <f>ROUND(C38+C39+C40+C41+C42,2)</f>
        <v>0</v>
      </c>
      <c r="D37" s="124">
        <f>ROUND(D38+D39+D40+D41+D42,2)</f>
        <v>0</v>
      </c>
      <c r="E37" s="124">
        <f>ROUND(E38+E39+E40+E41+E42,2)</f>
        <v>0</v>
      </c>
      <c r="F37" s="124">
        <f>ROUND(F38+F39+F40+F41+F42,2)</f>
        <v>0</v>
      </c>
      <c r="G37" s="125">
        <f>ROUND(G38+G39+G40+G41+G42,2)</f>
        <v>0</v>
      </c>
    </row>
    <row r="38" spans="1:7" s="18" customFormat="1" ht="15.75" x14ac:dyDescent="0.25">
      <c r="A38" s="32" t="s">
        <v>54</v>
      </c>
      <c r="B38" s="33" t="s">
        <v>55</v>
      </c>
      <c r="C38" s="34"/>
      <c r="D38" s="34"/>
      <c r="E38" s="34"/>
      <c r="F38" s="34"/>
      <c r="G38" s="118">
        <f t="shared" ref="G38:G44" si="1">ROUND(E38-F38,2)</f>
        <v>0</v>
      </c>
    </row>
    <row r="39" spans="1:7" s="18" customFormat="1" ht="15.75" x14ac:dyDescent="0.25">
      <c r="A39" s="32" t="s">
        <v>56</v>
      </c>
      <c r="B39" s="33" t="s">
        <v>57</v>
      </c>
      <c r="C39" s="34"/>
      <c r="D39" s="34"/>
      <c r="E39" s="34"/>
      <c r="F39" s="34"/>
      <c r="G39" s="118">
        <f t="shared" si="1"/>
        <v>0</v>
      </c>
    </row>
    <row r="40" spans="1:7" ht="15.75" x14ac:dyDescent="0.25">
      <c r="A40" s="32" t="s">
        <v>58</v>
      </c>
      <c r="B40" s="33" t="s">
        <v>59</v>
      </c>
      <c r="C40" s="34"/>
      <c r="D40" s="34"/>
      <c r="E40" s="34"/>
      <c r="F40" s="34"/>
      <c r="G40" s="118">
        <f t="shared" si="1"/>
        <v>0</v>
      </c>
    </row>
    <row r="41" spans="1:7" ht="15.75" x14ac:dyDescent="0.25">
      <c r="A41" s="50" t="s">
        <v>60</v>
      </c>
      <c r="B41" s="33" t="s">
        <v>61</v>
      </c>
      <c r="C41" s="34"/>
      <c r="D41" s="34"/>
      <c r="E41" s="34"/>
      <c r="F41" s="34"/>
      <c r="G41" s="118">
        <f t="shared" si="1"/>
        <v>0</v>
      </c>
    </row>
    <row r="42" spans="1:7" ht="15.75" x14ac:dyDescent="0.25">
      <c r="A42" s="32" t="s">
        <v>62</v>
      </c>
      <c r="B42" s="33" t="s">
        <v>63</v>
      </c>
      <c r="C42" s="34"/>
      <c r="D42" s="34"/>
      <c r="E42" s="34"/>
      <c r="F42" s="34"/>
      <c r="G42" s="118">
        <f t="shared" si="1"/>
        <v>0</v>
      </c>
    </row>
    <row r="43" spans="1:7" ht="31.5" x14ac:dyDescent="0.25">
      <c r="A43" s="43" t="s">
        <v>64</v>
      </c>
      <c r="B43" s="51" t="s">
        <v>65</v>
      </c>
      <c r="C43" s="45"/>
      <c r="D43" s="45"/>
      <c r="E43" s="45"/>
      <c r="F43" s="45"/>
      <c r="G43" s="126">
        <f t="shared" si="1"/>
        <v>0</v>
      </c>
    </row>
    <row r="44" spans="1:7" ht="15.75" x14ac:dyDescent="0.25">
      <c r="A44" s="43" t="s">
        <v>66</v>
      </c>
      <c r="B44" s="51" t="s">
        <v>67</v>
      </c>
      <c r="C44" s="45"/>
      <c r="D44" s="45"/>
      <c r="E44" s="45"/>
      <c r="F44" s="45"/>
      <c r="G44" s="126">
        <f t="shared" si="1"/>
        <v>0</v>
      </c>
    </row>
    <row r="45" spans="1:7" ht="15.75" x14ac:dyDescent="0.25">
      <c r="A45" s="122" t="s">
        <v>68</v>
      </c>
      <c r="B45" s="123" t="s">
        <v>69</v>
      </c>
      <c r="C45" s="124">
        <f>ROUND(C46+C47+C48+C49,2)</f>
        <v>0</v>
      </c>
      <c r="D45" s="124">
        <f>ROUND(D46+D47+D48+D49,2)</f>
        <v>0</v>
      </c>
      <c r="E45" s="124">
        <f>ROUND(E46+E47+E48+E49,2)</f>
        <v>0</v>
      </c>
      <c r="F45" s="124">
        <f>ROUND(F46+F47+F48+F49,2)</f>
        <v>0</v>
      </c>
      <c r="G45" s="125">
        <f>ROUND(G46+G47+G48+G49,2)</f>
        <v>0</v>
      </c>
    </row>
    <row r="46" spans="1:7" ht="31.5" x14ac:dyDescent="0.25">
      <c r="A46" s="32" t="s">
        <v>70</v>
      </c>
      <c r="B46" s="33" t="s">
        <v>71</v>
      </c>
      <c r="C46" s="25"/>
      <c r="D46" s="25"/>
      <c r="E46" s="25"/>
      <c r="F46" s="25"/>
      <c r="G46" s="118">
        <f t="shared" ref="G46:G52" si="2">ROUND(E46-F46,2)</f>
        <v>0</v>
      </c>
    </row>
    <row r="47" spans="1:7" ht="31.5" x14ac:dyDescent="0.25">
      <c r="A47" s="32" t="s">
        <v>72</v>
      </c>
      <c r="B47" s="33" t="s">
        <v>73</v>
      </c>
      <c r="C47" s="25"/>
      <c r="D47" s="25"/>
      <c r="E47" s="25"/>
      <c r="F47" s="25"/>
      <c r="G47" s="118">
        <f t="shared" si="2"/>
        <v>0</v>
      </c>
    </row>
    <row r="48" spans="1:7" ht="15.75" x14ac:dyDescent="0.25">
      <c r="A48" s="32" t="s">
        <v>74</v>
      </c>
      <c r="B48" s="33" t="s">
        <v>75</v>
      </c>
      <c r="C48" s="25"/>
      <c r="D48" s="25"/>
      <c r="E48" s="25"/>
      <c r="F48" s="25"/>
      <c r="G48" s="118">
        <f t="shared" si="2"/>
        <v>0</v>
      </c>
    </row>
    <row r="49" spans="1:7" s="54" customFormat="1" ht="31.5" x14ac:dyDescent="0.25">
      <c r="A49" s="32" t="s">
        <v>76</v>
      </c>
      <c r="B49" s="33" t="s">
        <v>77</v>
      </c>
      <c r="C49" s="25"/>
      <c r="D49" s="25"/>
      <c r="E49" s="25"/>
      <c r="F49" s="25"/>
      <c r="G49" s="118">
        <f t="shared" si="2"/>
        <v>0</v>
      </c>
    </row>
    <row r="50" spans="1:7" ht="31.5" x14ac:dyDescent="0.25">
      <c r="A50" s="43" t="s">
        <v>78</v>
      </c>
      <c r="B50" s="51" t="s">
        <v>79</v>
      </c>
      <c r="C50" s="53"/>
      <c r="D50" s="53"/>
      <c r="E50" s="53"/>
      <c r="F50" s="53"/>
      <c r="G50" s="126">
        <f t="shared" si="2"/>
        <v>0</v>
      </c>
    </row>
    <row r="51" spans="1:7" ht="15.75" x14ac:dyDescent="0.25">
      <c r="A51" s="43" t="s">
        <v>80</v>
      </c>
      <c r="B51" s="51" t="s">
        <v>81</v>
      </c>
      <c r="C51" s="53"/>
      <c r="D51" s="53"/>
      <c r="E51" s="53"/>
      <c r="F51" s="53"/>
      <c r="G51" s="126">
        <f t="shared" si="2"/>
        <v>0</v>
      </c>
    </row>
    <row r="52" spans="1:7" ht="31.5" x14ac:dyDescent="0.25">
      <c r="A52" s="43" t="s">
        <v>82</v>
      </c>
      <c r="B52" s="51" t="s">
        <v>83</v>
      </c>
      <c r="C52" s="45"/>
      <c r="D52" s="45"/>
      <c r="E52" s="45"/>
      <c r="F52" s="45"/>
      <c r="G52" s="126">
        <f t="shared" si="2"/>
        <v>0</v>
      </c>
    </row>
    <row r="53" spans="1:7" ht="15.75" x14ac:dyDescent="0.25">
      <c r="A53" s="81" t="s">
        <v>84</v>
      </c>
      <c r="B53" s="82">
        <v>226</v>
      </c>
      <c r="C53" s="129">
        <f>ROUND(C54+C56+C57+C58+C59+C60+C68+C69,2)</f>
        <v>0</v>
      </c>
      <c r="D53" s="129">
        <f>ROUND(D54+D56+D57+D58+D59+D60+D68+D69,2)</f>
        <v>0</v>
      </c>
      <c r="E53" s="129">
        <f>ROUND(E54+E56+E57+E58+E59+E60+E68+E69,2)</f>
        <v>0</v>
      </c>
      <c r="F53" s="129">
        <f>ROUND(F54+F56+F57+F58+F59+F60+F68+F69,2)</f>
        <v>0</v>
      </c>
      <c r="G53" s="129">
        <f>ROUND(G54+G56+G57+G58+G59+G60+G68+G69,2)</f>
        <v>0</v>
      </c>
    </row>
    <row r="54" spans="1:7" ht="78.75" x14ac:dyDescent="0.25">
      <c r="A54" s="122" t="s">
        <v>85</v>
      </c>
      <c r="B54" s="123" t="s">
        <v>86</v>
      </c>
      <c r="C54" s="124">
        <f>ROUND(C55,2)</f>
        <v>0</v>
      </c>
      <c r="D54" s="124">
        <f>ROUND(D55,2)</f>
        <v>0</v>
      </c>
      <c r="E54" s="124">
        <f>ROUND(E55,2)</f>
        <v>0</v>
      </c>
      <c r="F54" s="124">
        <f>ROUND(F55,2)</f>
        <v>0</v>
      </c>
      <c r="G54" s="125">
        <f>ROUND(G55,2)</f>
        <v>0</v>
      </c>
    </row>
    <row r="55" spans="1:7" ht="78.75" x14ac:dyDescent="0.25">
      <c r="A55" s="32" t="s">
        <v>87</v>
      </c>
      <c r="B55" s="33" t="s">
        <v>88</v>
      </c>
      <c r="C55" s="34"/>
      <c r="D55" s="34"/>
      <c r="E55" s="34"/>
      <c r="F55" s="34"/>
      <c r="G55" s="118">
        <f>ROUND(E55-F55,2)</f>
        <v>0</v>
      </c>
    </row>
    <row r="56" spans="1:7" ht="15.75" x14ac:dyDescent="0.25">
      <c r="A56" s="32" t="s">
        <v>89</v>
      </c>
      <c r="B56" s="33" t="s">
        <v>90</v>
      </c>
      <c r="C56" s="34"/>
      <c r="D56" s="34"/>
      <c r="E56" s="34"/>
      <c r="F56" s="34"/>
      <c r="G56" s="118">
        <f>ROUND(E56-F56,2)</f>
        <v>0</v>
      </c>
    </row>
    <row r="57" spans="1:7" s="18" customFormat="1" ht="15.75" x14ac:dyDescent="0.25">
      <c r="A57" s="32" t="s">
        <v>91</v>
      </c>
      <c r="B57" s="33" t="s">
        <v>92</v>
      </c>
      <c r="C57" s="34"/>
      <c r="D57" s="34"/>
      <c r="E57" s="34"/>
      <c r="F57" s="34"/>
      <c r="G57" s="118">
        <f>ROUND(E57-F57,2)</f>
        <v>0</v>
      </c>
    </row>
    <row r="58" spans="1:7" ht="15.75" x14ac:dyDescent="0.25">
      <c r="A58" s="32" t="s">
        <v>93</v>
      </c>
      <c r="B58" s="33" t="s">
        <v>94</v>
      </c>
      <c r="C58" s="34"/>
      <c r="D58" s="34"/>
      <c r="E58" s="34"/>
      <c r="F58" s="34"/>
      <c r="G58" s="118">
        <f>ROUND(E58-F58,2)</f>
        <v>0</v>
      </c>
    </row>
    <row r="59" spans="1:7" ht="47.25" x14ac:dyDescent="0.25">
      <c r="A59" s="32" t="s">
        <v>95</v>
      </c>
      <c r="B59" s="33" t="s">
        <v>96</v>
      </c>
      <c r="C59" s="34"/>
      <c r="D59" s="34"/>
      <c r="E59" s="34"/>
      <c r="F59" s="34"/>
      <c r="G59" s="118">
        <f>ROUND(E59-F59,2)</f>
        <v>0</v>
      </c>
    </row>
    <row r="60" spans="1:7" ht="15.75" x14ac:dyDescent="0.25">
      <c r="A60" s="122" t="s">
        <v>97</v>
      </c>
      <c r="B60" s="123" t="s">
        <v>98</v>
      </c>
      <c r="C60" s="124">
        <f>ROUND(C61+C62+C63+C64+C65+C66+C67,2)</f>
        <v>0</v>
      </c>
      <c r="D60" s="124">
        <f>ROUND(D61+D62+D63+D64+D65+D66+D67,2)</f>
        <v>0</v>
      </c>
      <c r="E60" s="124">
        <f>ROUND(E61+E62+E63+E64+E65+E66+E67,2)</f>
        <v>0</v>
      </c>
      <c r="F60" s="124">
        <f>ROUND(F61+F62+F63+F64+F65+F66+F67,2)</f>
        <v>0</v>
      </c>
      <c r="G60" s="125">
        <f>ROUND(G61+G62+G63+G64+G65+G66+G67,2)</f>
        <v>0</v>
      </c>
    </row>
    <row r="61" spans="1:7" ht="15.75" x14ac:dyDescent="0.25">
      <c r="A61" s="32" t="s">
        <v>99</v>
      </c>
      <c r="B61" s="33" t="s">
        <v>100</v>
      </c>
      <c r="C61" s="34"/>
      <c r="D61" s="34"/>
      <c r="E61" s="34"/>
      <c r="F61" s="34"/>
      <c r="G61" s="118">
        <f t="shared" ref="G61:G72" si="3">ROUND(E61-F61,2)</f>
        <v>0</v>
      </c>
    </row>
    <row r="62" spans="1:7" ht="31.5" x14ac:dyDescent="0.25">
      <c r="A62" s="32" t="s">
        <v>101</v>
      </c>
      <c r="B62" s="33" t="s">
        <v>102</v>
      </c>
      <c r="C62" s="34"/>
      <c r="D62" s="34"/>
      <c r="E62" s="34"/>
      <c r="F62" s="34"/>
      <c r="G62" s="118">
        <f t="shared" si="3"/>
        <v>0</v>
      </c>
    </row>
    <row r="63" spans="1:7" ht="31.5" x14ac:dyDescent="0.25">
      <c r="A63" s="32" t="s">
        <v>103</v>
      </c>
      <c r="B63" s="33" t="s">
        <v>104</v>
      </c>
      <c r="C63" s="34"/>
      <c r="D63" s="34"/>
      <c r="E63" s="34"/>
      <c r="F63" s="34"/>
      <c r="G63" s="118">
        <f t="shared" si="3"/>
        <v>0</v>
      </c>
    </row>
    <row r="64" spans="1:7" ht="31.5" x14ac:dyDescent="0.25">
      <c r="A64" s="32" t="s">
        <v>105</v>
      </c>
      <c r="B64" s="33" t="s">
        <v>106</v>
      </c>
      <c r="C64" s="34"/>
      <c r="D64" s="34"/>
      <c r="E64" s="34"/>
      <c r="F64" s="34"/>
      <c r="G64" s="118">
        <f t="shared" si="3"/>
        <v>0</v>
      </c>
    </row>
    <row r="65" spans="1:7" s="18" customFormat="1" ht="15.75" x14ac:dyDescent="0.25">
      <c r="A65" s="32" t="s">
        <v>107</v>
      </c>
      <c r="B65" s="33" t="s">
        <v>108</v>
      </c>
      <c r="C65" s="34"/>
      <c r="D65" s="34"/>
      <c r="E65" s="34"/>
      <c r="F65" s="34"/>
      <c r="G65" s="118">
        <f t="shared" si="3"/>
        <v>0</v>
      </c>
    </row>
    <row r="66" spans="1:7" s="54" customFormat="1" ht="15.75" x14ac:dyDescent="0.25">
      <c r="A66" s="32" t="s">
        <v>109</v>
      </c>
      <c r="B66" s="33" t="s">
        <v>110</v>
      </c>
      <c r="C66" s="34"/>
      <c r="D66" s="34"/>
      <c r="E66" s="34"/>
      <c r="F66" s="34"/>
      <c r="G66" s="118">
        <f t="shared" si="3"/>
        <v>0</v>
      </c>
    </row>
    <row r="67" spans="1:7" ht="15.75" x14ac:dyDescent="0.25">
      <c r="A67" s="32" t="s">
        <v>111</v>
      </c>
      <c r="B67" s="33" t="s">
        <v>112</v>
      </c>
      <c r="C67" s="34"/>
      <c r="D67" s="34"/>
      <c r="E67" s="34"/>
      <c r="F67" s="34"/>
      <c r="G67" s="118">
        <f t="shared" si="3"/>
        <v>0</v>
      </c>
    </row>
    <row r="68" spans="1:7" ht="31.5" x14ac:dyDescent="0.25">
      <c r="A68" s="43" t="s">
        <v>113</v>
      </c>
      <c r="B68" s="51" t="s">
        <v>114</v>
      </c>
      <c r="C68" s="59"/>
      <c r="D68" s="59"/>
      <c r="E68" s="59"/>
      <c r="F68" s="59"/>
      <c r="G68" s="130">
        <f t="shared" si="3"/>
        <v>0</v>
      </c>
    </row>
    <row r="69" spans="1:7" ht="31.5" x14ac:dyDescent="0.25">
      <c r="A69" s="43" t="s">
        <v>115</v>
      </c>
      <c r="B69" s="51" t="s">
        <v>116</v>
      </c>
      <c r="C69" s="59"/>
      <c r="D69" s="59"/>
      <c r="E69" s="59"/>
      <c r="F69" s="59"/>
      <c r="G69" s="130">
        <f t="shared" si="3"/>
        <v>0</v>
      </c>
    </row>
    <row r="70" spans="1:7" s="18" customFormat="1" ht="15.75" x14ac:dyDescent="0.25">
      <c r="A70" s="62" t="s">
        <v>117</v>
      </c>
      <c r="B70" s="44">
        <v>227</v>
      </c>
      <c r="C70" s="63"/>
      <c r="D70" s="63"/>
      <c r="E70" s="63"/>
      <c r="F70" s="63"/>
      <c r="G70" s="130">
        <f t="shared" si="3"/>
        <v>0</v>
      </c>
    </row>
    <row r="71" spans="1:7" s="18" customFormat="1" ht="31.5" x14ac:dyDescent="0.25">
      <c r="A71" s="65" t="s">
        <v>118</v>
      </c>
      <c r="B71" s="66">
        <v>228</v>
      </c>
      <c r="C71" s="67"/>
      <c r="D71" s="67"/>
      <c r="E71" s="67"/>
      <c r="F71" s="67"/>
      <c r="G71" s="130">
        <f t="shared" si="3"/>
        <v>0</v>
      </c>
    </row>
    <row r="72" spans="1:7" ht="47.25" x14ac:dyDescent="0.25">
      <c r="A72" s="65" t="s">
        <v>119</v>
      </c>
      <c r="B72" s="66">
        <v>229</v>
      </c>
      <c r="C72" s="67"/>
      <c r="D72" s="67"/>
      <c r="E72" s="67"/>
      <c r="F72" s="67"/>
      <c r="G72" s="130">
        <f t="shared" si="3"/>
        <v>0</v>
      </c>
    </row>
    <row r="73" spans="1:7" s="18" customFormat="1" ht="15.75" x14ac:dyDescent="0.25">
      <c r="A73" s="131" t="s">
        <v>180</v>
      </c>
      <c r="B73" s="70">
        <v>260</v>
      </c>
      <c r="C73" s="132">
        <f>ROUND(C74+C75+C76,2)</f>
        <v>0</v>
      </c>
      <c r="D73" s="132">
        <f>ROUND(D74+D75+D76,2)</f>
        <v>0</v>
      </c>
      <c r="E73" s="132">
        <f>ROUND(E74+E75+E76,2)</f>
        <v>0</v>
      </c>
      <c r="F73" s="132">
        <f>ROUND(F74+F75+F76,2)</f>
        <v>0</v>
      </c>
      <c r="G73" s="132">
        <f>ROUND(G74+G75+G76,2)</f>
        <v>0</v>
      </c>
    </row>
    <row r="74" spans="1:7" s="18" customFormat="1" ht="15.75" x14ac:dyDescent="0.25">
      <c r="A74" s="133" t="s">
        <v>181</v>
      </c>
      <c r="B74" s="66">
        <v>262</v>
      </c>
      <c r="C74" s="74"/>
      <c r="D74" s="74"/>
      <c r="E74" s="74"/>
      <c r="F74" s="74"/>
      <c r="G74" s="118">
        <f>ROUND(E74-F74,2)</f>
        <v>0</v>
      </c>
    </row>
    <row r="75" spans="1:7" ht="47.25" x14ac:dyDescent="0.25">
      <c r="A75" s="72" t="s">
        <v>123</v>
      </c>
      <c r="B75" s="73">
        <v>264</v>
      </c>
      <c r="C75" s="75"/>
      <c r="D75" s="75"/>
      <c r="E75" s="75"/>
      <c r="F75" s="75"/>
      <c r="G75" s="118">
        <f>ROUND(E75-F75,2)</f>
        <v>0</v>
      </c>
    </row>
    <row r="76" spans="1:7" ht="31.5" x14ac:dyDescent="0.25">
      <c r="A76" s="77" t="s">
        <v>124</v>
      </c>
      <c r="B76" s="78">
        <v>266</v>
      </c>
      <c r="C76" s="132">
        <f>ROUND(C77+C78+C79+C80,2)</f>
        <v>0</v>
      </c>
      <c r="D76" s="132">
        <f>ROUND(D77+D78+D79+D80,2)</f>
        <v>0</v>
      </c>
      <c r="E76" s="132">
        <f>ROUND(E77+E78+E79+E80,2)</f>
        <v>0</v>
      </c>
      <c r="F76" s="132">
        <f>ROUND(F77+F78+F79+F80,2)</f>
        <v>0</v>
      </c>
      <c r="G76" s="132">
        <f>ROUND(G77+G78+G79+G80,2)</f>
        <v>0</v>
      </c>
    </row>
    <row r="77" spans="1:7" s="18" customFormat="1" ht="15.75" x14ac:dyDescent="0.25">
      <c r="A77" s="72" t="s">
        <v>125</v>
      </c>
      <c r="B77" s="73" t="s">
        <v>126</v>
      </c>
      <c r="C77" s="75"/>
      <c r="D77" s="75"/>
      <c r="E77" s="75"/>
      <c r="F77" s="75"/>
      <c r="G77" s="118">
        <f>ROUND(E77-F77,2)</f>
        <v>0</v>
      </c>
    </row>
    <row r="78" spans="1:7" ht="31.5" x14ac:dyDescent="0.25">
      <c r="A78" s="72" t="s">
        <v>127</v>
      </c>
      <c r="B78" s="73" t="s">
        <v>128</v>
      </c>
      <c r="C78" s="75"/>
      <c r="D78" s="75"/>
      <c r="E78" s="75"/>
      <c r="F78" s="75"/>
      <c r="G78" s="118">
        <f>ROUND(E78-F78,2)</f>
        <v>0</v>
      </c>
    </row>
    <row r="79" spans="1:7" ht="31.5" x14ac:dyDescent="0.25">
      <c r="A79" s="72" t="s">
        <v>129</v>
      </c>
      <c r="B79" s="73" t="s">
        <v>130</v>
      </c>
      <c r="C79" s="80"/>
      <c r="D79" s="80"/>
      <c r="E79" s="80"/>
      <c r="F79" s="80"/>
      <c r="G79" s="118">
        <f>ROUND(E79-F79,2)</f>
        <v>0</v>
      </c>
    </row>
    <row r="80" spans="1:7" ht="31.5" x14ac:dyDescent="0.25">
      <c r="A80" s="72" t="s">
        <v>131</v>
      </c>
      <c r="B80" s="73" t="s">
        <v>132</v>
      </c>
      <c r="C80" s="75"/>
      <c r="D80" s="75"/>
      <c r="E80" s="75"/>
      <c r="F80" s="75"/>
      <c r="G80" s="118">
        <f>ROUND(E80-F80,2)</f>
        <v>0</v>
      </c>
    </row>
    <row r="81" spans="1:7" ht="15.75" x14ac:dyDescent="0.25">
      <c r="A81" s="131" t="s">
        <v>133</v>
      </c>
      <c r="B81" s="70">
        <v>290</v>
      </c>
      <c r="C81" s="119">
        <f>ROUND(C82+C83+C84+C85+C86+C87+C88+C89,2)</f>
        <v>500</v>
      </c>
      <c r="D81" s="119">
        <f>ROUND(D82+D83+D84+D85+D86+D87+D88+D89,2)</f>
        <v>500</v>
      </c>
      <c r="E81" s="119">
        <f>ROUND(E82+E83+E84+E85+E86+E87+E88+E89,2)</f>
        <v>500</v>
      </c>
      <c r="F81" s="119">
        <f>ROUND(F82+F83+F84+F85+F86+F87+F88+F89,2)</f>
        <v>500</v>
      </c>
      <c r="G81" s="120">
        <f>ROUND(G82+G83+G84+G85+G86+G87+G88+G89,2)</f>
        <v>0</v>
      </c>
    </row>
    <row r="82" spans="1:7" s="18" customFormat="1" ht="15.75" x14ac:dyDescent="0.25">
      <c r="A82" s="134" t="s">
        <v>134</v>
      </c>
      <c r="B82" s="135">
        <v>291</v>
      </c>
      <c r="C82" s="25"/>
      <c r="D82" s="25"/>
      <c r="E82" s="25"/>
      <c r="F82" s="25"/>
      <c r="G82" s="118">
        <f t="shared" ref="G82:G89" si="4">ROUND(E82-F82,2)</f>
        <v>0</v>
      </c>
    </row>
    <row r="83" spans="1:7" s="18" customFormat="1" ht="47.25" x14ac:dyDescent="0.25">
      <c r="A83" s="32" t="s">
        <v>135</v>
      </c>
      <c r="B83" s="33">
        <v>292</v>
      </c>
      <c r="C83" s="34">
        <v>500</v>
      </c>
      <c r="D83" s="34">
        <v>500</v>
      </c>
      <c r="E83" s="34">
        <v>500</v>
      </c>
      <c r="F83" s="34">
        <v>500</v>
      </c>
      <c r="G83" s="118">
        <f t="shared" si="4"/>
        <v>0</v>
      </c>
    </row>
    <row r="84" spans="1:7" ht="47.25" x14ac:dyDescent="0.25">
      <c r="A84" s="83" t="s">
        <v>136</v>
      </c>
      <c r="B84" s="33">
        <v>293</v>
      </c>
      <c r="C84" s="34"/>
      <c r="D84" s="34"/>
      <c r="E84" s="34"/>
      <c r="F84" s="34"/>
      <c r="G84" s="118">
        <f t="shared" si="4"/>
        <v>0</v>
      </c>
    </row>
    <row r="85" spans="1:7" s="18" customFormat="1" ht="15.75" x14ac:dyDescent="0.25">
      <c r="A85" s="32" t="s">
        <v>137</v>
      </c>
      <c r="B85" s="33">
        <v>295</v>
      </c>
      <c r="C85" s="34"/>
      <c r="D85" s="34"/>
      <c r="E85" s="34"/>
      <c r="F85" s="34"/>
      <c r="G85" s="118">
        <f t="shared" si="4"/>
        <v>0</v>
      </c>
    </row>
    <row r="86" spans="1:7" s="18" customFormat="1" ht="15.75" x14ac:dyDescent="0.25">
      <c r="A86" s="32" t="s">
        <v>138</v>
      </c>
      <c r="B86" s="33">
        <v>296</v>
      </c>
      <c r="C86" s="34"/>
      <c r="D86" s="34"/>
      <c r="E86" s="34"/>
      <c r="F86" s="34"/>
      <c r="G86" s="118">
        <f t="shared" si="4"/>
        <v>0</v>
      </c>
    </row>
    <row r="87" spans="1:7" ht="31.5" x14ac:dyDescent="0.25">
      <c r="A87" s="32" t="s">
        <v>139</v>
      </c>
      <c r="B87" s="33">
        <v>297</v>
      </c>
      <c r="C87" s="34"/>
      <c r="D87" s="34"/>
      <c r="E87" s="34"/>
      <c r="F87" s="34"/>
      <c r="G87" s="118">
        <f t="shared" si="4"/>
        <v>0</v>
      </c>
    </row>
    <row r="88" spans="1:7" ht="31.5" x14ac:dyDescent="0.25">
      <c r="A88" s="32" t="s">
        <v>140</v>
      </c>
      <c r="B88" s="33">
        <v>298</v>
      </c>
      <c r="C88" s="34"/>
      <c r="D88" s="34"/>
      <c r="E88" s="34"/>
      <c r="F88" s="34"/>
      <c r="G88" s="118">
        <f t="shared" si="4"/>
        <v>0</v>
      </c>
    </row>
    <row r="89" spans="1:7" ht="31.5" x14ac:dyDescent="0.25">
      <c r="A89" s="32" t="s">
        <v>141</v>
      </c>
      <c r="B89" s="33">
        <v>299</v>
      </c>
      <c r="C89" s="34"/>
      <c r="D89" s="34"/>
      <c r="E89" s="34"/>
      <c r="F89" s="34"/>
      <c r="G89" s="118">
        <f t="shared" si="4"/>
        <v>0</v>
      </c>
    </row>
    <row r="90" spans="1:7" ht="15.75" x14ac:dyDescent="0.25">
      <c r="A90" s="131" t="s">
        <v>142</v>
      </c>
      <c r="B90" s="70">
        <v>300</v>
      </c>
      <c r="C90" s="119">
        <f>ROUND(C91+C94,2)</f>
        <v>2228700</v>
      </c>
      <c r="D90" s="119">
        <f>ROUND(D91+D94,2)</f>
        <v>707078.66</v>
      </c>
      <c r="E90" s="119">
        <f>ROUND(E91+E94,2)</f>
        <v>707078.66</v>
      </c>
      <c r="F90" s="119">
        <f>ROUND(F91+F94,2)</f>
        <v>706269.86</v>
      </c>
      <c r="G90" s="120">
        <f>ROUND(G91+G94,2)</f>
        <v>808.8</v>
      </c>
    </row>
    <row r="91" spans="1:7" ht="15.75" x14ac:dyDescent="0.25">
      <c r="A91" s="121" t="s">
        <v>143</v>
      </c>
      <c r="B91" s="82">
        <v>310</v>
      </c>
      <c r="C91" s="119">
        <f>ROUND(C92+C93,2)</f>
        <v>0</v>
      </c>
      <c r="D91" s="119">
        <f>ROUND(D92+D93,2)</f>
        <v>0</v>
      </c>
      <c r="E91" s="119">
        <f>ROUND(E92+E93,2)</f>
        <v>0</v>
      </c>
      <c r="F91" s="119">
        <f>ROUND(F92+F93,2)</f>
        <v>0</v>
      </c>
      <c r="G91" s="120">
        <f>ROUND(G92+G93,2)</f>
        <v>0</v>
      </c>
    </row>
    <row r="92" spans="1:7" ht="31.5" x14ac:dyDescent="0.25">
      <c r="A92" s="72" t="s">
        <v>144</v>
      </c>
      <c r="B92" s="73" t="s">
        <v>145</v>
      </c>
      <c r="C92" s="34"/>
      <c r="D92" s="34"/>
      <c r="E92" s="34"/>
      <c r="F92" s="34"/>
      <c r="G92" s="118">
        <f>ROUND(E92-F92,2)</f>
        <v>0</v>
      </c>
    </row>
    <row r="93" spans="1:7" ht="15.75" x14ac:dyDescent="0.25">
      <c r="A93" s="32" t="s">
        <v>146</v>
      </c>
      <c r="B93" s="33" t="s">
        <v>147</v>
      </c>
      <c r="C93" s="34"/>
      <c r="D93" s="34"/>
      <c r="E93" s="34"/>
      <c r="F93" s="34"/>
      <c r="G93" s="118">
        <f>ROUND(E93-F93,2)</f>
        <v>0</v>
      </c>
    </row>
    <row r="94" spans="1:7" ht="31.5" x14ac:dyDescent="0.25">
      <c r="A94" s="131" t="s">
        <v>148</v>
      </c>
      <c r="B94" s="70">
        <v>340</v>
      </c>
      <c r="C94" s="119">
        <f>ROUND(C95+C96+C99+C100+C101+C102+C106+C105,2)</f>
        <v>2228700</v>
      </c>
      <c r="D94" s="119">
        <f>ROUND(D95+D96+D99+D100+D101+D102+D106+D105,2)</f>
        <v>707078.66</v>
      </c>
      <c r="E94" s="119">
        <f>ROUND(E95+E96+E99+E100+E101+E102+E106+E105,2)</f>
        <v>707078.66</v>
      </c>
      <c r="F94" s="119">
        <f>ROUND(F95+F96+F99+F100+F101+F102+F106+F105,2)</f>
        <v>706269.86</v>
      </c>
      <c r="G94" s="120">
        <f>ROUND(G95+G96+G99+G100+G101+G102+G106+G105,2)</f>
        <v>808.8</v>
      </c>
    </row>
    <row r="95" spans="1:7" ht="31.5" x14ac:dyDescent="0.25">
      <c r="A95" s="72" t="s">
        <v>149</v>
      </c>
      <c r="B95" s="73">
        <v>341</v>
      </c>
      <c r="C95" s="84"/>
      <c r="D95" s="84"/>
      <c r="E95" s="84"/>
      <c r="F95" s="84"/>
      <c r="G95" s="118">
        <f>ROUND(E95-F95,2)</f>
        <v>0</v>
      </c>
    </row>
    <row r="96" spans="1:7" ht="15.75" x14ac:dyDescent="0.25">
      <c r="A96" s="32" t="s">
        <v>182</v>
      </c>
      <c r="B96" s="33">
        <v>342</v>
      </c>
      <c r="C96" s="136">
        <f>ROUND(C97+C98,2)</f>
        <v>2228700</v>
      </c>
      <c r="D96" s="136">
        <f>ROUND(D97+D98,2)</f>
        <v>707078.66</v>
      </c>
      <c r="E96" s="136">
        <f>ROUND(E97+E98,2)</f>
        <v>707078.66</v>
      </c>
      <c r="F96" s="136">
        <f>ROUND(F97+F98,2)</f>
        <v>706269.86</v>
      </c>
      <c r="G96" s="137">
        <f>ROUND(G97+G98,2)</f>
        <v>808.8</v>
      </c>
    </row>
    <row r="97" spans="1:8" ht="15.75" x14ac:dyDescent="0.25">
      <c r="A97" s="138" t="s">
        <v>151</v>
      </c>
      <c r="B97" s="33" t="s">
        <v>152</v>
      </c>
      <c r="C97" s="34">
        <v>2228700</v>
      </c>
      <c r="D97" s="34">
        <v>707078.66</v>
      </c>
      <c r="E97" s="34">
        <v>707078.66</v>
      </c>
      <c r="F97" s="34">
        <v>706269.86</v>
      </c>
      <c r="G97" s="118">
        <f>ROUND(E97-F97,2)</f>
        <v>808.8</v>
      </c>
    </row>
    <row r="98" spans="1:8" ht="31.5" x14ac:dyDescent="0.25">
      <c r="A98" s="138" t="s">
        <v>159</v>
      </c>
      <c r="B98" s="33" t="s">
        <v>154</v>
      </c>
      <c r="C98" s="34"/>
      <c r="D98" s="34"/>
      <c r="E98" s="34"/>
      <c r="F98" s="34"/>
      <c r="G98" s="118">
        <f>ROUND(E98-F98,2)</f>
        <v>0</v>
      </c>
    </row>
    <row r="99" spans="1:8" ht="15.75" x14ac:dyDescent="0.25">
      <c r="A99" s="32" t="s">
        <v>155</v>
      </c>
      <c r="B99" s="33">
        <v>343</v>
      </c>
      <c r="C99" s="34"/>
      <c r="D99" s="34"/>
      <c r="E99" s="34"/>
      <c r="F99" s="34"/>
      <c r="G99" s="118">
        <f>ROUND(E99-F99,2)</f>
        <v>0</v>
      </c>
    </row>
    <row r="100" spans="1:8" ht="15.75" x14ac:dyDescent="0.25">
      <c r="A100" s="32" t="s">
        <v>156</v>
      </c>
      <c r="B100" s="33">
        <v>344</v>
      </c>
      <c r="C100" s="34"/>
      <c r="D100" s="34"/>
      <c r="E100" s="34"/>
      <c r="F100" s="34"/>
      <c r="G100" s="118">
        <f>ROUND(E100-F100,2)</f>
        <v>0</v>
      </c>
    </row>
    <row r="101" spans="1:8" ht="15.75" x14ac:dyDescent="0.25">
      <c r="A101" s="32" t="s">
        <v>157</v>
      </c>
      <c r="B101" s="33">
        <v>345</v>
      </c>
      <c r="C101" s="34"/>
      <c r="D101" s="34"/>
      <c r="E101" s="34"/>
      <c r="F101" s="34"/>
      <c r="G101" s="118">
        <f>ROUND(E101-F101,2)</f>
        <v>0</v>
      </c>
    </row>
    <row r="102" spans="1:8" ht="15.75" x14ac:dyDescent="0.25">
      <c r="A102" s="131" t="s">
        <v>158</v>
      </c>
      <c r="B102" s="70">
        <v>346</v>
      </c>
      <c r="C102" s="139">
        <f>ROUND(C103+C104,2)</f>
        <v>0</v>
      </c>
      <c r="D102" s="139">
        <f>ROUND(D103+D104,2)</f>
        <v>0</v>
      </c>
      <c r="E102" s="139">
        <f>ROUND(E103+E104,2)</f>
        <v>0</v>
      </c>
      <c r="F102" s="139">
        <f>ROUND(F103+F104,2)</f>
        <v>0</v>
      </c>
      <c r="G102" s="140">
        <f>ROUND(G103+G104,2)</f>
        <v>0</v>
      </c>
    </row>
    <row r="103" spans="1:8" ht="31.5" x14ac:dyDescent="0.25">
      <c r="A103" s="138" t="s">
        <v>159</v>
      </c>
      <c r="B103" s="141" t="s">
        <v>160</v>
      </c>
      <c r="C103" s="25"/>
      <c r="D103" s="25"/>
      <c r="E103" s="25"/>
      <c r="F103" s="25"/>
      <c r="G103" s="118">
        <f t="shared" ref="G103:G108" si="5">ROUND(E103-F103,2)</f>
        <v>0</v>
      </c>
    </row>
    <row r="104" spans="1:8" ht="26.25" customHeight="1" x14ac:dyDescent="0.25">
      <c r="A104" s="32" t="s">
        <v>161</v>
      </c>
      <c r="B104" s="33" t="s">
        <v>162</v>
      </c>
      <c r="C104" s="25"/>
      <c r="D104" s="25"/>
      <c r="E104" s="25"/>
      <c r="F104" s="25"/>
      <c r="G104" s="118">
        <f t="shared" si="5"/>
        <v>0</v>
      </c>
      <c r="H104" s="105"/>
    </row>
    <row r="105" spans="1:8" ht="24" customHeight="1" x14ac:dyDescent="0.25">
      <c r="A105" s="32" t="s">
        <v>163</v>
      </c>
      <c r="B105" s="33">
        <v>347</v>
      </c>
      <c r="C105" s="95"/>
      <c r="D105" s="95"/>
      <c r="E105" s="95"/>
      <c r="F105" s="95"/>
      <c r="G105" s="118">
        <f t="shared" si="5"/>
        <v>0</v>
      </c>
    </row>
    <row r="106" spans="1:8" ht="32.25" thickBot="1" x14ac:dyDescent="0.3">
      <c r="A106" s="93" t="s">
        <v>164</v>
      </c>
      <c r="B106" s="94">
        <v>349</v>
      </c>
      <c r="C106" s="95"/>
      <c r="D106" s="95"/>
      <c r="E106" s="95"/>
      <c r="F106" s="95"/>
      <c r="G106" s="142">
        <f t="shared" si="5"/>
        <v>0</v>
      </c>
    </row>
    <row r="107" spans="1:8" ht="19.5" thickBot="1" x14ac:dyDescent="0.35">
      <c r="A107" s="143" t="s">
        <v>183</v>
      </c>
      <c r="B107" s="144">
        <v>189</v>
      </c>
      <c r="C107" s="145"/>
      <c r="D107" s="146"/>
      <c r="E107" s="146"/>
      <c r="F107" s="147"/>
      <c r="G107" s="148">
        <f t="shared" si="5"/>
        <v>0</v>
      </c>
    </row>
    <row r="108" spans="1:8" ht="19.5" thickBot="1" x14ac:dyDescent="0.35">
      <c r="A108" s="149" t="s">
        <v>184</v>
      </c>
      <c r="B108" s="150"/>
      <c r="C108" s="151"/>
      <c r="D108" s="152"/>
      <c r="E108" s="152"/>
      <c r="F108" s="153"/>
      <c r="G108" s="154">
        <f t="shared" si="5"/>
        <v>0</v>
      </c>
    </row>
    <row r="109" spans="1:8" ht="31.5" x14ac:dyDescent="0.25">
      <c r="A109" s="101" t="s">
        <v>165</v>
      </c>
      <c r="B109" s="102"/>
      <c r="C109" s="102"/>
      <c r="E109" s="103" t="s">
        <v>166</v>
      </c>
      <c r="F109" s="103"/>
      <c r="G109" s="104"/>
    </row>
    <row r="110" spans="1:8" x14ac:dyDescent="0.25">
      <c r="A110" s="106" t="s">
        <v>167</v>
      </c>
      <c r="B110" s="102"/>
      <c r="C110" s="102"/>
      <c r="F110" s="162" t="s">
        <v>167</v>
      </c>
      <c r="G110" s="162"/>
    </row>
    <row r="111" spans="1:8" x14ac:dyDescent="0.25">
      <c r="A111" s="106"/>
      <c r="B111" s="102"/>
      <c r="C111" s="102"/>
      <c r="F111" s="106"/>
      <c r="G111" s="106"/>
    </row>
    <row r="112" spans="1:8" x14ac:dyDescent="0.25">
      <c r="A112" t="s">
        <v>168</v>
      </c>
      <c r="B112" s="102"/>
      <c r="C112" s="102"/>
      <c r="F112" s="107"/>
    </row>
  </sheetData>
  <mergeCells count="4">
    <mergeCell ref="A7:G7"/>
    <mergeCell ref="C10:E10"/>
    <mergeCell ref="C13:E13"/>
    <mergeCell ref="F110:G1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2"/>
  <sheetViews>
    <sheetView workbookViewId="0">
      <selection sqref="A1:XFD1048576"/>
    </sheetView>
  </sheetViews>
  <sheetFormatPr defaultRowHeight="15" x14ac:dyDescent="0.25"/>
  <cols>
    <col min="1" max="1" width="49.28515625" style="1" customWidth="1"/>
    <col min="2" max="2" width="13.28515625" style="2" customWidth="1"/>
    <col min="3" max="3" width="20.28515625" customWidth="1"/>
    <col min="4" max="4" width="17.5703125" customWidth="1"/>
    <col min="5" max="5" width="20.28515625" customWidth="1"/>
    <col min="6" max="7" width="16.5703125" customWidth="1"/>
    <col min="8" max="8" width="13.85546875" customWidth="1"/>
  </cols>
  <sheetData>
    <row r="7" spans="1:7" x14ac:dyDescent="0.25">
      <c r="A7" s="157" t="s">
        <v>0</v>
      </c>
      <c r="B7" s="157"/>
      <c r="C7" s="157"/>
      <c r="D7" s="157"/>
      <c r="E7" s="157"/>
      <c r="F7" s="157"/>
      <c r="G7" s="157"/>
    </row>
    <row r="8" spans="1:7" x14ac:dyDescent="0.25">
      <c r="B8" s="2" t="s">
        <v>1</v>
      </c>
      <c r="C8" s="3">
        <v>43983</v>
      </c>
    </row>
    <row r="9" spans="1:7" x14ac:dyDescent="0.25">
      <c r="G9" s="4" t="s">
        <v>2</v>
      </c>
    </row>
    <row r="10" spans="1:7" x14ac:dyDescent="0.25">
      <c r="A10" s="1" t="s">
        <v>3</v>
      </c>
      <c r="C10" s="160" t="s">
        <v>4</v>
      </c>
      <c r="D10" s="160"/>
      <c r="E10" s="160"/>
      <c r="F10" t="s">
        <v>5</v>
      </c>
      <c r="G10" s="4">
        <v>503010</v>
      </c>
    </row>
    <row r="11" spans="1:7" x14ac:dyDescent="0.25">
      <c r="A11" s="1" t="s">
        <v>7</v>
      </c>
      <c r="F11" t="s">
        <v>8</v>
      </c>
      <c r="G11" s="5"/>
    </row>
    <row r="12" spans="1:7" x14ac:dyDescent="0.25">
      <c r="A12" s="1" t="s">
        <v>10</v>
      </c>
      <c r="F12" t="s">
        <v>11</v>
      </c>
      <c r="G12" s="5"/>
    </row>
    <row r="13" spans="1:7" x14ac:dyDescent="0.25">
      <c r="A13" s="1" t="s">
        <v>12</v>
      </c>
      <c r="C13" s="161" t="s">
        <v>169</v>
      </c>
      <c r="D13" s="161"/>
      <c r="E13" s="161"/>
      <c r="F13" t="s">
        <v>13</v>
      </c>
      <c r="G13" s="5"/>
    </row>
    <row r="14" spans="1:7" ht="15.75" thickBot="1" x14ac:dyDescent="0.3">
      <c r="G14" s="4">
        <v>383</v>
      </c>
    </row>
    <row r="15" spans="1:7" ht="45.75" thickBot="1" x14ac:dyDescent="0.3">
      <c r="A15" s="6" t="s">
        <v>14</v>
      </c>
      <c r="B15" s="7" t="s">
        <v>15</v>
      </c>
      <c r="C15" s="7" t="s">
        <v>170</v>
      </c>
      <c r="D15" s="7" t="s">
        <v>17</v>
      </c>
      <c r="E15" s="8" t="s">
        <v>171</v>
      </c>
      <c r="F15" s="7" t="s">
        <v>19</v>
      </c>
      <c r="G15" s="9" t="s">
        <v>20</v>
      </c>
    </row>
    <row r="16" spans="1:7" ht="15.75" thickBot="1" x14ac:dyDescent="0.3">
      <c r="A16" s="108" t="s">
        <v>21</v>
      </c>
      <c r="B16" s="109" t="s">
        <v>172</v>
      </c>
      <c r="C16" s="110" t="s">
        <v>173</v>
      </c>
      <c r="D16" s="109" t="s">
        <v>174</v>
      </c>
      <c r="E16" s="109" t="s">
        <v>175</v>
      </c>
      <c r="F16" s="109" t="s">
        <v>176</v>
      </c>
      <c r="G16" s="111" t="s">
        <v>177</v>
      </c>
    </row>
    <row r="17" spans="1:7" s="18" customFormat="1" x14ac:dyDescent="0.25">
      <c r="A17" s="112" t="s">
        <v>178</v>
      </c>
      <c r="B17" s="113"/>
      <c r="C17" s="114">
        <f>C18+C24+C73+C81+C90+C107+C108</f>
        <v>2229200</v>
      </c>
      <c r="D17" s="114">
        <f>D18+D24+D73+D81+D90+D107+D108</f>
        <v>704489.86</v>
      </c>
      <c r="E17" s="114">
        <f>E18+E24+E73+E81+E90+E107+E108</f>
        <v>704489.86</v>
      </c>
      <c r="F17" s="114">
        <f>F18+F24+F73+F81+F90+F107+F108</f>
        <v>704489.86</v>
      </c>
      <c r="G17" s="114">
        <f>G18+G24+G73+G81+G90+G107+G108</f>
        <v>0</v>
      </c>
    </row>
    <row r="18" spans="1:7" s="18" customFormat="1" ht="30" x14ac:dyDescent="0.25">
      <c r="A18" s="115" t="s">
        <v>24</v>
      </c>
      <c r="B18" s="116" t="s">
        <v>179</v>
      </c>
      <c r="C18" s="117">
        <f>C19+C20+C23</f>
        <v>0</v>
      </c>
      <c r="D18" s="117">
        <f>D19+D20+D23</f>
        <v>0</v>
      </c>
      <c r="E18" s="117">
        <f>E19+E20+E23</f>
        <v>0</v>
      </c>
      <c r="F18" s="117">
        <f>F19+F20+F23</f>
        <v>0</v>
      </c>
      <c r="G18" s="117">
        <f>G19+G20+G23</f>
        <v>0</v>
      </c>
    </row>
    <row r="19" spans="1:7" ht="15.75" x14ac:dyDescent="0.25">
      <c r="A19" s="23" t="s">
        <v>25</v>
      </c>
      <c r="B19" s="24">
        <v>211</v>
      </c>
      <c r="C19" s="25"/>
      <c r="D19" s="25"/>
      <c r="E19" s="25"/>
      <c r="F19" s="25"/>
      <c r="G19" s="118">
        <f>ROUND(E19-F19,2)</f>
        <v>0</v>
      </c>
    </row>
    <row r="20" spans="1:7" s="18" customFormat="1" ht="15.75" x14ac:dyDescent="0.25">
      <c r="A20" s="81" t="s">
        <v>26</v>
      </c>
      <c r="B20" s="82">
        <v>212</v>
      </c>
      <c r="C20" s="119">
        <f>ROUND(C21+C22,2)</f>
        <v>0</v>
      </c>
      <c r="D20" s="119">
        <f>ROUND(D21+D22,2)</f>
        <v>0</v>
      </c>
      <c r="E20" s="119">
        <f>ROUND(E21+E22,2)</f>
        <v>0</v>
      </c>
      <c r="F20" s="119">
        <f>ROUND(F21+F22,2)</f>
        <v>0</v>
      </c>
      <c r="G20" s="120">
        <f>ROUND(G21+G22,2)</f>
        <v>0</v>
      </c>
    </row>
    <row r="21" spans="1:7" ht="31.5" x14ac:dyDescent="0.25">
      <c r="A21" s="32" t="s">
        <v>27</v>
      </c>
      <c r="B21" s="33" t="s">
        <v>28</v>
      </c>
      <c r="C21" s="34"/>
      <c r="D21" s="34"/>
      <c r="E21" s="34"/>
      <c r="F21" s="34"/>
      <c r="G21" s="118">
        <f>ROUND(E21-F21,2)</f>
        <v>0</v>
      </c>
    </row>
    <row r="22" spans="1:7" ht="15.75" x14ac:dyDescent="0.25">
      <c r="A22" s="32" t="s">
        <v>29</v>
      </c>
      <c r="B22" s="33" t="s">
        <v>30</v>
      </c>
      <c r="C22" s="34"/>
      <c r="D22" s="34"/>
      <c r="E22" s="34"/>
      <c r="F22" s="34"/>
      <c r="G22" s="118">
        <f>ROUND(E22-F22,2)</f>
        <v>0</v>
      </c>
    </row>
    <row r="23" spans="1:7" ht="15.75" x14ac:dyDescent="0.25">
      <c r="A23" s="32" t="s">
        <v>31</v>
      </c>
      <c r="B23" s="33">
        <v>213</v>
      </c>
      <c r="C23" s="34"/>
      <c r="D23" s="34"/>
      <c r="E23" s="34"/>
      <c r="F23" s="34"/>
      <c r="G23" s="118">
        <f>ROUND(E23-F23,2)</f>
        <v>0</v>
      </c>
    </row>
    <row r="24" spans="1:7" ht="15.75" x14ac:dyDescent="0.25">
      <c r="A24" s="121" t="s">
        <v>32</v>
      </c>
      <c r="B24" s="82">
        <v>220</v>
      </c>
      <c r="C24" s="119">
        <f>ROUND(C25+C26+C27+C34+C35+C53+C70+C71+C72,2)</f>
        <v>0</v>
      </c>
      <c r="D24" s="119">
        <f>ROUND(D25+D26+D27+D34+D35+D53+D70+D71+D72,2)</f>
        <v>0</v>
      </c>
      <c r="E24" s="119">
        <f>ROUND(E25+E26+E27+E34+E35+E53+E70+E71+E72,2)</f>
        <v>0</v>
      </c>
      <c r="F24" s="119">
        <f>ROUND(F25+F26+F27+F34+F35+F53+F70+F71+F72,2)</f>
        <v>0</v>
      </c>
      <c r="G24" s="120">
        <f>ROUND(G25+G26+G27+G34+G35+G53+G70+G71+G72,2)</f>
        <v>0</v>
      </c>
    </row>
    <row r="25" spans="1:7" s="18" customFormat="1" ht="15.75" x14ac:dyDescent="0.25">
      <c r="A25" s="23" t="s">
        <v>33</v>
      </c>
      <c r="B25" s="24">
        <v>221</v>
      </c>
      <c r="C25" s="34"/>
      <c r="D25" s="34"/>
      <c r="E25" s="34"/>
      <c r="F25" s="34"/>
      <c r="G25" s="118">
        <f>ROUND(E25-F25,2)</f>
        <v>0</v>
      </c>
    </row>
    <row r="26" spans="1:7" ht="15.75" x14ac:dyDescent="0.25">
      <c r="A26" s="23" t="s">
        <v>34</v>
      </c>
      <c r="B26" s="24">
        <v>222</v>
      </c>
      <c r="C26" s="34"/>
      <c r="D26" s="34"/>
      <c r="E26" s="34"/>
      <c r="F26" s="34"/>
      <c r="G26" s="118">
        <f>ROUND(E26-F26,2)</f>
        <v>0</v>
      </c>
    </row>
    <row r="27" spans="1:7" ht="15.75" x14ac:dyDescent="0.25">
      <c r="A27" s="81" t="s">
        <v>35</v>
      </c>
      <c r="B27" s="82">
        <v>223</v>
      </c>
      <c r="C27" s="119">
        <f>ROUND(C28,2)</f>
        <v>0</v>
      </c>
      <c r="D27" s="119">
        <f>ROUND(D28,2)</f>
        <v>0</v>
      </c>
      <c r="E27" s="119">
        <f>ROUND(E28,2)</f>
        <v>0</v>
      </c>
      <c r="F27" s="119">
        <f>ROUND(F28,2)</f>
        <v>0</v>
      </c>
      <c r="G27" s="120">
        <f>ROUND(G28,2)</f>
        <v>0</v>
      </c>
    </row>
    <row r="28" spans="1:7" ht="47.25" x14ac:dyDescent="0.25">
      <c r="A28" s="122" t="s">
        <v>36</v>
      </c>
      <c r="B28" s="123" t="s">
        <v>37</v>
      </c>
      <c r="C28" s="124">
        <f>ROUND(C29+C30+C31+C32+C33,2)</f>
        <v>0</v>
      </c>
      <c r="D28" s="124">
        <f>ROUND(D29+D30+D31+D32+D33,2)</f>
        <v>0</v>
      </c>
      <c r="E28" s="124">
        <f>ROUND(E29+E30+E31+E32+E33,2)</f>
        <v>0</v>
      </c>
      <c r="F28" s="124">
        <f>ROUND(F29+F30+F31+F32+F33,2)</f>
        <v>0</v>
      </c>
      <c r="G28" s="125">
        <f>ROUND(G29+G30+G31+G32+G33,2)</f>
        <v>0</v>
      </c>
    </row>
    <row r="29" spans="1:7" s="18" customFormat="1" ht="15.75" x14ac:dyDescent="0.25">
      <c r="A29" s="32" t="s">
        <v>38</v>
      </c>
      <c r="B29" s="33" t="s">
        <v>39</v>
      </c>
      <c r="C29" s="34"/>
      <c r="D29" s="34"/>
      <c r="E29" s="34"/>
      <c r="F29" s="34"/>
      <c r="G29" s="118">
        <f t="shared" ref="G29:G34" si="0">ROUND(E29-F29,2)</f>
        <v>0</v>
      </c>
    </row>
    <row r="30" spans="1:7" ht="15.75" x14ac:dyDescent="0.25">
      <c r="A30" s="32" t="s">
        <v>40</v>
      </c>
      <c r="B30" s="33" t="s">
        <v>41</v>
      </c>
      <c r="C30" s="34"/>
      <c r="D30" s="34"/>
      <c r="E30" s="34"/>
      <c r="F30" s="34"/>
      <c r="G30" s="118">
        <f t="shared" si="0"/>
        <v>0</v>
      </c>
    </row>
    <row r="31" spans="1:7" ht="15.75" x14ac:dyDescent="0.25">
      <c r="A31" s="32" t="s">
        <v>42</v>
      </c>
      <c r="B31" s="33" t="s">
        <v>43</v>
      </c>
      <c r="C31" s="34"/>
      <c r="D31" s="34"/>
      <c r="E31" s="34"/>
      <c r="F31" s="34"/>
      <c r="G31" s="118">
        <f t="shared" si="0"/>
        <v>0</v>
      </c>
    </row>
    <row r="32" spans="1:7" ht="31.5" x14ac:dyDescent="0.25">
      <c r="A32" s="32" t="s">
        <v>44</v>
      </c>
      <c r="B32" s="33" t="s">
        <v>45</v>
      </c>
      <c r="C32" s="34"/>
      <c r="D32" s="34"/>
      <c r="E32" s="34"/>
      <c r="F32" s="34"/>
      <c r="G32" s="118">
        <f t="shared" si="0"/>
        <v>0</v>
      </c>
    </row>
    <row r="33" spans="1:7" ht="15.75" x14ac:dyDescent="0.25">
      <c r="A33" s="32" t="s">
        <v>46</v>
      </c>
      <c r="B33" s="33" t="s">
        <v>47</v>
      </c>
      <c r="C33" s="34"/>
      <c r="D33" s="34"/>
      <c r="E33" s="34"/>
      <c r="F33" s="34"/>
      <c r="G33" s="118">
        <f t="shared" si="0"/>
        <v>0</v>
      </c>
    </row>
    <row r="34" spans="1:7" ht="31.5" x14ac:dyDescent="0.25">
      <c r="A34" s="43" t="s">
        <v>48</v>
      </c>
      <c r="B34" s="44">
        <v>224</v>
      </c>
      <c r="C34" s="45"/>
      <c r="D34" s="45"/>
      <c r="E34" s="45"/>
      <c r="F34" s="45"/>
      <c r="G34" s="126">
        <f t="shared" si="0"/>
        <v>0</v>
      </c>
    </row>
    <row r="35" spans="1:7" s="18" customFormat="1" ht="15.75" x14ac:dyDescent="0.25">
      <c r="A35" s="127" t="s">
        <v>49</v>
      </c>
      <c r="B35" s="128">
        <v>225</v>
      </c>
      <c r="C35" s="119">
        <f>ROUND(C36+C37+C43+C44+C45+C50+C51+C52,2)</f>
        <v>0</v>
      </c>
      <c r="D35" s="119">
        <f>ROUND(D36+D37+D43+D44+D45+D50+D51+D52,2)</f>
        <v>0</v>
      </c>
      <c r="E35" s="119">
        <f>ROUND(E36+E37+E43+E44+E45+E50+E51+E52,2)</f>
        <v>0</v>
      </c>
      <c r="F35" s="119">
        <f>ROUND(F36+F37+F43+F44+F45+F50+F51+F52,2)</f>
        <v>0</v>
      </c>
      <c r="G35" s="120">
        <f>ROUND(G36+G37+G43+G44+G45+G50+G51+G52,2)</f>
        <v>0</v>
      </c>
    </row>
    <row r="36" spans="1:7" ht="31.5" x14ac:dyDescent="0.25">
      <c r="A36" s="32" t="s">
        <v>50</v>
      </c>
      <c r="B36" s="33" t="s">
        <v>51</v>
      </c>
      <c r="C36" s="25"/>
      <c r="D36" s="25"/>
      <c r="E36" s="25"/>
      <c r="F36" s="25"/>
      <c r="G36" s="118">
        <f>ROUND(E36-F36,2)</f>
        <v>0</v>
      </c>
    </row>
    <row r="37" spans="1:7" ht="15.75" x14ac:dyDescent="0.25">
      <c r="A37" s="122" t="s">
        <v>52</v>
      </c>
      <c r="B37" s="123" t="s">
        <v>53</v>
      </c>
      <c r="C37" s="124">
        <f>ROUND(C38+C39+C40+C41+C42,2)</f>
        <v>0</v>
      </c>
      <c r="D37" s="124">
        <f>ROUND(D38+D39+D40+D41+D42,2)</f>
        <v>0</v>
      </c>
      <c r="E37" s="124">
        <f>ROUND(E38+E39+E40+E41+E42,2)</f>
        <v>0</v>
      </c>
      <c r="F37" s="124">
        <f>ROUND(F38+F39+F40+F41+F42,2)</f>
        <v>0</v>
      </c>
      <c r="G37" s="125">
        <f>ROUND(G38+G39+G40+G41+G42,2)</f>
        <v>0</v>
      </c>
    </row>
    <row r="38" spans="1:7" s="18" customFormat="1" ht="15.75" x14ac:dyDescent="0.25">
      <c r="A38" s="32" t="s">
        <v>54</v>
      </c>
      <c r="B38" s="33" t="s">
        <v>55</v>
      </c>
      <c r="C38" s="34"/>
      <c r="D38" s="34"/>
      <c r="E38" s="34"/>
      <c r="F38" s="34"/>
      <c r="G38" s="118">
        <f t="shared" ref="G38:G44" si="1">ROUND(E38-F38,2)</f>
        <v>0</v>
      </c>
    </row>
    <row r="39" spans="1:7" s="18" customFormat="1" ht="15.75" x14ac:dyDescent="0.25">
      <c r="A39" s="32" t="s">
        <v>56</v>
      </c>
      <c r="B39" s="33" t="s">
        <v>57</v>
      </c>
      <c r="C39" s="34"/>
      <c r="D39" s="34"/>
      <c r="E39" s="34"/>
      <c r="F39" s="34"/>
      <c r="G39" s="118">
        <f t="shared" si="1"/>
        <v>0</v>
      </c>
    </row>
    <row r="40" spans="1:7" ht="15.75" x14ac:dyDescent="0.25">
      <c r="A40" s="32" t="s">
        <v>58</v>
      </c>
      <c r="B40" s="33" t="s">
        <v>59</v>
      </c>
      <c r="C40" s="34"/>
      <c r="D40" s="34"/>
      <c r="E40" s="34"/>
      <c r="F40" s="34"/>
      <c r="G40" s="118">
        <f t="shared" si="1"/>
        <v>0</v>
      </c>
    </row>
    <row r="41" spans="1:7" ht="15.75" x14ac:dyDescent="0.25">
      <c r="A41" s="50" t="s">
        <v>60</v>
      </c>
      <c r="B41" s="33" t="s">
        <v>61</v>
      </c>
      <c r="C41" s="34"/>
      <c r="D41" s="34"/>
      <c r="E41" s="34"/>
      <c r="F41" s="34"/>
      <c r="G41" s="118">
        <f t="shared" si="1"/>
        <v>0</v>
      </c>
    </row>
    <row r="42" spans="1:7" ht="15.75" x14ac:dyDescent="0.25">
      <c r="A42" s="32" t="s">
        <v>62</v>
      </c>
      <c r="B42" s="33" t="s">
        <v>63</v>
      </c>
      <c r="C42" s="34"/>
      <c r="D42" s="34"/>
      <c r="E42" s="34"/>
      <c r="F42" s="34"/>
      <c r="G42" s="118">
        <f t="shared" si="1"/>
        <v>0</v>
      </c>
    </row>
    <row r="43" spans="1:7" ht="31.5" x14ac:dyDescent="0.25">
      <c r="A43" s="43" t="s">
        <v>64</v>
      </c>
      <c r="B43" s="51" t="s">
        <v>65</v>
      </c>
      <c r="C43" s="45"/>
      <c r="D43" s="45"/>
      <c r="E43" s="45"/>
      <c r="F43" s="45"/>
      <c r="G43" s="126">
        <f t="shared" si="1"/>
        <v>0</v>
      </c>
    </row>
    <row r="44" spans="1:7" ht="15.75" x14ac:dyDescent="0.25">
      <c r="A44" s="43" t="s">
        <v>66</v>
      </c>
      <c r="B44" s="51" t="s">
        <v>67</v>
      </c>
      <c r="C44" s="45"/>
      <c r="D44" s="45"/>
      <c r="E44" s="45"/>
      <c r="F44" s="45"/>
      <c r="G44" s="126">
        <f t="shared" si="1"/>
        <v>0</v>
      </c>
    </row>
    <row r="45" spans="1:7" ht="15.75" x14ac:dyDescent="0.25">
      <c r="A45" s="122" t="s">
        <v>68</v>
      </c>
      <c r="B45" s="123" t="s">
        <v>69</v>
      </c>
      <c r="C45" s="124">
        <f>ROUND(C46+C47+C48+C49,2)</f>
        <v>0</v>
      </c>
      <c r="D45" s="124">
        <f>ROUND(D46+D47+D48+D49,2)</f>
        <v>0</v>
      </c>
      <c r="E45" s="124">
        <f>ROUND(E46+E47+E48+E49,2)</f>
        <v>0</v>
      </c>
      <c r="F45" s="124">
        <f>ROUND(F46+F47+F48+F49,2)</f>
        <v>0</v>
      </c>
      <c r="G45" s="125">
        <f>ROUND(G46+G47+G48+G49,2)</f>
        <v>0</v>
      </c>
    </row>
    <row r="46" spans="1:7" ht="31.5" x14ac:dyDescent="0.25">
      <c r="A46" s="32" t="s">
        <v>70</v>
      </c>
      <c r="B46" s="33" t="s">
        <v>71</v>
      </c>
      <c r="C46" s="25"/>
      <c r="D46" s="25"/>
      <c r="E46" s="25"/>
      <c r="F46" s="25"/>
      <c r="G46" s="118">
        <f t="shared" ref="G46:G52" si="2">ROUND(E46-F46,2)</f>
        <v>0</v>
      </c>
    </row>
    <row r="47" spans="1:7" ht="31.5" x14ac:dyDescent="0.25">
      <c r="A47" s="32" t="s">
        <v>72</v>
      </c>
      <c r="B47" s="33" t="s">
        <v>73</v>
      </c>
      <c r="C47" s="25"/>
      <c r="D47" s="25"/>
      <c r="E47" s="25"/>
      <c r="F47" s="25"/>
      <c r="G47" s="118">
        <f t="shared" si="2"/>
        <v>0</v>
      </c>
    </row>
    <row r="48" spans="1:7" ht="15.75" x14ac:dyDescent="0.25">
      <c r="A48" s="32" t="s">
        <v>74</v>
      </c>
      <c r="B48" s="33" t="s">
        <v>75</v>
      </c>
      <c r="C48" s="25"/>
      <c r="D48" s="25"/>
      <c r="E48" s="25"/>
      <c r="F48" s="25"/>
      <c r="G48" s="118">
        <f t="shared" si="2"/>
        <v>0</v>
      </c>
    </row>
    <row r="49" spans="1:7" s="54" customFormat="1" ht="31.5" x14ac:dyDescent="0.25">
      <c r="A49" s="32" t="s">
        <v>76</v>
      </c>
      <c r="B49" s="33" t="s">
        <v>77</v>
      </c>
      <c r="C49" s="25"/>
      <c r="D49" s="25"/>
      <c r="E49" s="25"/>
      <c r="F49" s="25"/>
      <c r="G49" s="118">
        <f t="shared" si="2"/>
        <v>0</v>
      </c>
    </row>
    <row r="50" spans="1:7" ht="31.5" x14ac:dyDescent="0.25">
      <c r="A50" s="43" t="s">
        <v>78</v>
      </c>
      <c r="B50" s="51" t="s">
        <v>79</v>
      </c>
      <c r="C50" s="53"/>
      <c r="D50" s="53"/>
      <c r="E50" s="53"/>
      <c r="F50" s="53"/>
      <c r="G50" s="126">
        <f t="shared" si="2"/>
        <v>0</v>
      </c>
    </row>
    <row r="51" spans="1:7" ht="15.75" x14ac:dyDescent="0.25">
      <c r="A51" s="43" t="s">
        <v>80</v>
      </c>
      <c r="B51" s="51" t="s">
        <v>81</v>
      </c>
      <c r="C51" s="53"/>
      <c r="D51" s="53"/>
      <c r="E51" s="53"/>
      <c r="F51" s="53"/>
      <c r="G51" s="126">
        <f t="shared" si="2"/>
        <v>0</v>
      </c>
    </row>
    <row r="52" spans="1:7" ht="31.5" x14ac:dyDescent="0.25">
      <c r="A52" s="43" t="s">
        <v>82</v>
      </c>
      <c r="B52" s="51" t="s">
        <v>83</v>
      </c>
      <c r="C52" s="45"/>
      <c r="D52" s="45"/>
      <c r="E52" s="45"/>
      <c r="F52" s="45"/>
      <c r="G52" s="126">
        <f t="shared" si="2"/>
        <v>0</v>
      </c>
    </row>
    <row r="53" spans="1:7" ht="15.75" x14ac:dyDescent="0.25">
      <c r="A53" s="81" t="s">
        <v>84</v>
      </c>
      <c r="B53" s="82">
        <v>226</v>
      </c>
      <c r="C53" s="129">
        <f>ROUND(C54+C56+C57+C58+C59+C60+C68+C69,2)</f>
        <v>0</v>
      </c>
      <c r="D53" s="129">
        <f>ROUND(D54+D56+D57+D58+D59+D60+D68+D69,2)</f>
        <v>0</v>
      </c>
      <c r="E53" s="129">
        <f>ROUND(E54+E56+E57+E58+E59+E60+E68+E69,2)</f>
        <v>0</v>
      </c>
      <c r="F53" s="129">
        <f>ROUND(F54+F56+F57+F58+F59+F60+F68+F69,2)</f>
        <v>0</v>
      </c>
      <c r="G53" s="129">
        <f>ROUND(G54+G56+G57+G58+G59+G60+G68+G69,2)</f>
        <v>0</v>
      </c>
    </row>
    <row r="54" spans="1:7" ht="78.75" x14ac:dyDescent="0.25">
      <c r="A54" s="122" t="s">
        <v>85</v>
      </c>
      <c r="B54" s="123" t="s">
        <v>86</v>
      </c>
      <c r="C54" s="124">
        <f>ROUND(C55,2)</f>
        <v>0</v>
      </c>
      <c r="D54" s="124">
        <f>ROUND(D55,2)</f>
        <v>0</v>
      </c>
      <c r="E54" s="124">
        <f>ROUND(E55,2)</f>
        <v>0</v>
      </c>
      <c r="F54" s="124">
        <f>ROUND(F55,2)</f>
        <v>0</v>
      </c>
      <c r="G54" s="125">
        <f>ROUND(G55,2)</f>
        <v>0</v>
      </c>
    </row>
    <row r="55" spans="1:7" ht="78.75" x14ac:dyDescent="0.25">
      <c r="A55" s="32" t="s">
        <v>87</v>
      </c>
      <c r="B55" s="33" t="s">
        <v>88</v>
      </c>
      <c r="C55" s="34"/>
      <c r="D55" s="34"/>
      <c r="E55" s="34"/>
      <c r="F55" s="34"/>
      <c r="G55" s="118">
        <f>ROUND(E55-F55,2)</f>
        <v>0</v>
      </c>
    </row>
    <row r="56" spans="1:7" ht="15.75" x14ac:dyDescent="0.25">
      <c r="A56" s="32" t="s">
        <v>89</v>
      </c>
      <c r="B56" s="33" t="s">
        <v>90</v>
      </c>
      <c r="C56" s="34"/>
      <c r="D56" s="34"/>
      <c r="E56" s="34"/>
      <c r="F56" s="34"/>
      <c r="G56" s="118">
        <f>ROUND(E56-F56,2)</f>
        <v>0</v>
      </c>
    </row>
    <row r="57" spans="1:7" s="18" customFormat="1" ht="15.75" x14ac:dyDescent="0.25">
      <c r="A57" s="32" t="s">
        <v>91</v>
      </c>
      <c r="B57" s="33" t="s">
        <v>92</v>
      </c>
      <c r="C57" s="34"/>
      <c r="D57" s="34"/>
      <c r="E57" s="34"/>
      <c r="F57" s="34"/>
      <c r="G57" s="118">
        <f>ROUND(E57-F57,2)</f>
        <v>0</v>
      </c>
    </row>
    <row r="58" spans="1:7" ht="15.75" x14ac:dyDescent="0.25">
      <c r="A58" s="32" t="s">
        <v>93</v>
      </c>
      <c r="B58" s="33" t="s">
        <v>94</v>
      </c>
      <c r="C58" s="34"/>
      <c r="D58" s="34"/>
      <c r="E58" s="34"/>
      <c r="F58" s="34"/>
      <c r="G58" s="118">
        <f>ROUND(E58-F58,2)</f>
        <v>0</v>
      </c>
    </row>
    <row r="59" spans="1:7" ht="47.25" x14ac:dyDescent="0.25">
      <c r="A59" s="32" t="s">
        <v>95</v>
      </c>
      <c r="B59" s="33" t="s">
        <v>96</v>
      </c>
      <c r="C59" s="34"/>
      <c r="D59" s="34"/>
      <c r="E59" s="34"/>
      <c r="F59" s="34"/>
      <c r="G59" s="118">
        <f>ROUND(E59-F59,2)</f>
        <v>0</v>
      </c>
    </row>
    <row r="60" spans="1:7" ht="15.75" x14ac:dyDescent="0.25">
      <c r="A60" s="122" t="s">
        <v>97</v>
      </c>
      <c r="B60" s="123" t="s">
        <v>98</v>
      </c>
      <c r="C60" s="124">
        <f>ROUND(C61+C62+C63+C64+C65+C66+C67,2)</f>
        <v>0</v>
      </c>
      <c r="D60" s="124">
        <f>ROUND(D61+D62+D63+D64+D65+D66+D67,2)</f>
        <v>0</v>
      </c>
      <c r="E60" s="124">
        <f>ROUND(E61+E62+E63+E64+E65+E66+E67,2)</f>
        <v>0</v>
      </c>
      <c r="F60" s="124">
        <f>ROUND(F61+F62+F63+F64+F65+F66+F67,2)</f>
        <v>0</v>
      </c>
      <c r="G60" s="125">
        <f>ROUND(G61+G62+G63+G64+G65+G66+G67,2)</f>
        <v>0</v>
      </c>
    </row>
    <row r="61" spans="1:7" ht="15.75" x14ac:dyDescent="0.25">
      <c r="A61" s="32" t="s">
        <v>99</v>
      </c>
      <c r="B61" s="33" t="s">
        <v>100</v>
      </c>
      <c r="C61" s="34"/>
      <c r="D61" s="34"/>
      <c r="E61" s="34"/>
      <c r="F61" s="34"/>
      <c r="G61" s="118">
        <f t="shared" ref="G61:G72" si="3">ROUND(E61-F61,2)</f>
        <v>0</v>
      </c>
    </row>
    <row r="62" spans="1:7" ht="31.5" x14ac:dyDescent="0.25">
      <c r="A62" s="32" t="s">
        <v>101</v>
      </c>
      <c r="B62" s="33" t="s">
        <v>102</v>
      </c>
      <c r="C62" s="34"/>
      <c r="D62" s="34"/>
      <c r="E62" s="34"/>
      <c r="F62" s="34"/>
      <c r="G62" s="118">
        <f t="shared" si="3"/>
        <v>0</v>
      </c>
    </row>
    <row r="63" spans="1:7" ht="31.5" x14ac:dyDescent="0.25">
      <c r="A63" s="32" t="s">
        <v>103</v>
      </c>
      <c r="B63" s="33" t="s">
        <v>104</v>
      </c>
      <c r="C63" s="34"/>
      <c r="D63" s="34"/>
      <c r="E63" s="34"/>
      <c r="F63" s="34"/>
      <c r="G63" s="118">
        <f t="shared" si="3"/>
        <v>0</v>
      </c>
    </row>
    <row r="64" spans="1:7" ht="31.5" x14ac:dyDescent="0.25">
      <c r="A64" s="32" t="s">
        <v>105</v>
      </c>
      <c r="B64" s="33" t="s">
        <v>106</v>
      </c>
      <c r="C64" s="34"/>
      <c r="D64" s="34"/>
      <c r="E64" s="34"/>
      <c r="F64" s="34"/>
      <c r="G64" s="118">
        <f t="shared" si="3"/>
        <v>0</v>
      </c>
    </row>
    <row r="65" spans="1:7" s="18" customFormat="1" ht="15.75" x14ac:dyDescent="0.25">
      <c r="A65" s="32" t="s">
        <v>107</v>
      </c>
      <c r="B65" s="33" t="s">
        <v>108</v>
      </c>
      <c r="C65" s="34"/>
      <c r="D65" s="34"/>
      <c r="E65" s="34"/>
      <c r="F65" s="34"/>
      <c r="G65" s="118">
        <f t="shared" si="3"/>
        <v>0</v>
      </c>
    </row>
    <row r="66" spans="1:7" s="54" customFormat="1" ht="15.75" x14ac:dyDescent="0.25">
      <c r="A66" s="32" t="s">
        <v>109</v>
      </c>
      <c r="B66" s="33" t="s">
        <v>110</v>
      </c>
      <c r="C66" s="34"/>
      <c r="D66" s="34"/>
      <c r="E66" s="34"/>
      <c r="F66" s="34"/>
      <c r="G66" s="118">
        <f t="shared" si="3"/>
        <v>0</v>
      </c>
    </row>
    <row r="67" spans="1:7" ht="15.75" x14ac:dyDescent="0.25">
      <c r="A67" s="32" t="s">
        <v>111</v>
      </c>
      <c r="B67" s="33" t="s">
        <v>112</v>
      </c>
      <c r="C67" s="34"/>
      <c r="D67" s="34"/>
      <c r="E67" s="34"/>
      <c r="F67" s="34"/>
      <c r="G67" s="118">
        <f t="shared" si="3"/>
        <v>0</v>
      </c>
    </row>
    <row r="68" spans="1:7" ht="31.5" x14ac:dyDescent="0.25">
      <c r="A68" s="43" t="s">
        <v>113</v>
      </c>
      <c r="B68" s="51" t="s">
        <v>114</v>
      </c>
      <c r="C68" s="59"/>
      <c r="D68" s="59"/>
      <c r="E68" s="59"/>
      <c r="F68" s="59"/>
      <c r="G68" s="130">
        <f t="shared" si="3"/>
        <v>0</v>
      </c>
    </row>
    <row r="69" spans="1:7" ht="31.5" x14ac:dyDescent="0.25">
      <c r="A69" s="43" t="s">
        <v>115</v>
      </c>
      <c r="B69" s="51" t="s">
        <v>116</v>
      </c>
      <c r="C69" s="59"/>
      <c r="D69" s="59"/>
      <c r="E69" s="59"/>
      <c r="F69" s="59"/>
      <c r="G69" s="130">
        <f t="shared" si="3"/>
        <v>0</v>
      </c>
    </row>
    <row r="70" spans="1:7" s="18" customFormat="1" ht="15.75" x14ac:dyDescent="0.25">
      <c r="A70" s="62" t="s">
        <v>117</v>
      </c>
      <c r="B70" s="44">
        <v>227</v>
      </c>
      <c r="C70" s="63"/>
      <c r="D70" s="63"/>
      <c r="E70" s="63"/>
      <c r="F70" s="63"/>
      <c r="G70" s="130">
        <f t="shared" si="3"/>
        <v>0</v>
      </c>
    </row>
    <row r="71" spans="1:7" s="18" customFormat="1" ht="31.5" x14ac:dyDescent="0.25">
      <c r="A71" s="65" t="s">
        <v>118</v>
      </c>
      <c r="B71" s="66">
        <v>228</v>
      </c>
      <c r="C71" s="67"/>
      <c r="D71" s="67"/>
      <c r="E71" s="67"/>
      <c r="F71" s="67"/>
      <c r="G71" s="130">
        <f t="shared" si="3"/>
        <v>0</v>
      </c>
    </row>
    <row r="72" spans="1:7" ht="47.25" x14ac:dyDescent="0.25">
      <c r="A72" s="65" t="s">
        <v>119</v>
      </c>
      <c r="B72" s="66">
        <v>229</v>
      </c>
      <c r="C72" s="67"/>
      <c r="D72" s="67"/>
      <c r="E72" s="67"/>
      <c r="F72" s="67"/>
      <c r="G72" s="130">
        <f t="shared" si="3"/>
        <v>0</v>
      </c>
    </row>
    <row r="73" spans="1:7" s="18" customFormat="1" ht="15.75" x14ac:dyDescent="0.25">
      <c r="A73" s="131" t="s">
        <v>180</v>
      </c>
      <c r="B73" s="70">
        <v>260</v>
      </c>
      <c r="C73" s="132">
        <f>ROUND(C74+C75+C76,2)</f>
        <v>0</v>
      </c>
      <c r="D73" s="132">
        <f>ROUND(D74+D75+D76,2)</f>
        <v>0</v>
      </c>
      <c r="E73" s="132">
        <f>ROUND(E74+E75+E76,2)</f>
        <v>0</v>
      </c>
      <c r="F73" s="132">
        <f>ROUND(F74+F75+F76,2)</f>
        <v>0</v>
      </c>
      <c r="G73" s="132">
        <f>ROUND(G74+G75+G76,2)</f>
        <v>0</v>
      </c>
    </row>
    <row r="74" spans="1:7" s="18" customFormat="1" ht="15.75" x14ac:dyDescent="0.25">
      <c r="A74" s="133" t="s">
        <v>181</v>
      </c>
      <c r="B74" s="66">
        <v>262</v>
      </c>
      <c r="C74" s="74"/>
      <c r="D74" s="74"/>
      <c r="E74" s="74"/>
      <c r="F74" s="74"/>
      <c r="G74" s="118">
        <f>ROUND(E74-F74,2)</f>
        <v>0</v>
      </c>
    </row>
    <row r="75" spans="1:7" ht="47.25" x14ac:dyDescent="0.25">
      <c r="A75" s="72" t="s">
        <v>123</v>
      </c>
      <c r="B75" s="73">
        <v>264</v>
      </c>
      <c r="C75" s="75"/>
      <c r="D75" s="75"/>
      <c r="E75" s="75"/>
      <c r="F75" s="75"/>
      <c r="G75" s="118">
        <f>ROUND(E75-F75,2)</f>
        <v>0</v>
      </c>
    </row>
    <row r="76" spans="1:7" ht="31.5" x14ac:dyDescent="0.25">
      <c r="A76" s="77" t="s">
        <v>124</v>
      </c>
      <c r="B76" s="78">
        <v>266</v>
      </c>
      <c r="C76" s="132">
        <f>ROUND(C77+C78+C79+C80,2)</f>
        <v>0</v>
      </c>
      <c r="D76" s="132">
        <f>ROUND(D77+D78+D79+D80,2)</f>
        <v>0</v>
      </c>
      <c r="E76" s="132">
        <f>ROUND(E77+E78+E79+E80,2)</f>
        <v>0</v>
      </c>
      <c r="F76" s="132">
        <f>ROUND(F77+F78+F79+F80,2)</f>
        <v>0</v>
      </c>
      <c r="G76" s="132">
        <f>ROUND(G77+G78+G79+G80,2)</f>
        <v>0</v>
      </c>
    </row>
    <row r="77" spans="1:7" s="18" customFormat="1" ht="15.75" x14ac:dyDescent="0.25">
      <c r="A77" s="72" t="s">
        <v>125</v>
      </c>
      <c r="B77" s="73" t="s">
        <v>126</v>
      </c>
      <c r="C77" s="75"/>
      <c r="D77" s="75"/>
      <c r="E77" s="75"/>
      <c r="F77" s="75"/>
      <c r="G77" s="118">
        <f>ROUND(E77-F77,2)</f>
        <v>0</v>
      </c>
    </row>
    <row r="78" spans="1:7" ht="31.5" x14ac:dyDescent="0.25">
      <c r="A78" s="72" t="s">
        <v>127</v>
      </c>
      <c r="B78" s="73" t="s">
        <v>128</v>
      </c>
      <c r="C78" s="75"/>
      <c r="D78" s="75"/>
      <c r="E78" s="75"/>
      <c r="F78" s="75"/>
      <c r="G78" s="118">
        <f>ROUND(E78-F78,2)</f>
        <v>0</v>
      </c>
    </row>
    <row r="79" spans="1:7" ht="31.5" x14ac:dyDescent="0.25">
      <c r="A79" s="72" t="s">
        <v>129</v>
      </c>
      <c r="B79" s="73" t="s">
        <v>130</v>
      </c>
      <c r="C79" s="80"/>
      <c r="D79" s="80"/>
      <c r="E79" s="80"/>
      <c r="F79" s="80"/>
      <c r="G79" s="118">
        <f>ROUND(E79-F79,2)</f>
        <v>0</v>
      </c>
    </row>
    <row r="80" spans="1:7" ht="31.5" x14ac:dyDescent="0.25">
      <c r="A80" s="72" t="s">
        <v>131</v>
      </c>
      <c r="B80" s="73" t="s">
        <v>132</v>
      </c>
      <c r="C80" s="75"/>
      <c r="D80" s="75"/>
      <c r="E80" s="75"/>
      <c r="F80" s="75"/>
      <c r="G80" s="118">
        <f>ROUND(E80-F80,2)</f>
        <v>0</v>
      </c>
    </row>
    <row r="81" spans="1:7" ht="15.75" x14ac:dyDescent="0.25">
      <c r="A81" s="131" t="s">
        <v>133</v>
      </c>
      <c r="B81" s="70">
        <v>290</v>
      </c>
      <c r="C81" s="119">
        <f>ROUND(C82+C83+C84+C85+C86+C87+C88+C89,2)</f>
        <v>500</v>
      </c>
      <c r="D81" s="119">
        <f>ROUND(D82+D83+D84+D85+D86+D87+D88+D89,2)</f>
        <v>500</v>
      </c>
      <c r="E81" s="119">
        <f>ROUND(E82+E83+E84+E85+E86+E87+E88+E89,2)</f>
        <v>500</v>
      </c>
      <c r="F81" s="119">
        <f>ROUND(F82+F83+F84+F85+F86+F87+F88+F89,2)</f>
        <v>500</v>
      </c>
      <c r="G81" s="120">
        <f>ROUND(G82+G83+G84+G85+G86+G87+G88+G89,2)</f>
        <v>0</v>
      </c>
    </row>
    <row r="82" spans="1:7" s="18" customFormat="1" ht="15.75" x14ac:dyDescent="0.25">
      <c r="A82" s="134" t="s">
        <v>134</v>
      </c>
      <c r="B82" s="135">
        <v>291</v>
      </c>
      <c r="C82" s="25"/>
      <c r="D82" s="25"/>
      <c r="E82" s="25"/>
      <c r="F82" s="25"/>
      <c r="G82" s="118">
        <f t="shared" ref="G82:G89" si="4">ROUND(E82-F82,2)</f>
        <v>0</v>
      </c>
    </row>
    <row r="83" spans="1:7" s="18" customFormat="1" ht="47.25" x14ac:dyDescent="0.25">
      <c r="A83" s="32" t="s">
        <v>135</v>
      </c>
      <c r="B83" s="33">
        <v>292</v>
      </c>
      <c r="C83" s="34">
        <v>500</v>
      </c>
      <c r="D83" s="34">
        <v>500</v>
      </c>
      <c r="E83" s="34">
        <v>500</v>
      </c>
      <c r="F83" s="34">
        <v>500</v>
      </c>
      <c r="G83" s="118">
        <f t="shared" si="4"/>
        <v>0</v>
      </c>
    </row>
    <row r="84" spans="1:7" ht="47.25" x14ac:dyDescent="0.25">
      <c r="A84" s="83" t="s">
        <v>136</v>
      </c>
      <c r="B84" s="33">
        <v>293</v>
      </c>
      <c r="C84" s="34"/>
      <c r="D84" s="34"/>
      <c r="E84" s="34"/>
      <c r="F84" s="34"/>
      <c r="G84" s="118">
        <f t="shared" si="4"/>
        <v>0</v>
      </c>
    </row>
    <row r="85" spans="1:7" s="18" customFormat="1" ht="15.75" x14ac:dyDescent="0.25">
      <c r="A85" s="32" t="s">
        <v>137</v>
      </c>
      <c r="B85" s="33">
        <v>295</v>
      </c>
      <c r="C85" s="34"/>
      <c r="D85" s="34"/>
      <c r="E85" s="34"/>
      <c r="F85" s="34"/>
      <c r="G85" s="118">
        <f t="shared" si="4"/>
        <v>0</v>
      </c>
    </row>
    <row r="86" spans="1:7" s="18" customFormat="1" ht="15.75" x14ac:dyDescent="0.25">
      <c r="A86" s="32" t="s">
        <v>138</v>
      </c>
      <c r="B86" s="33">
        <v>296</v>
      </c>
      <c r="C86" s="34"/>
      <c r="D86" s="34"/>
      <c r="E86" s="34"/>
      <c r="F86" s="34"/>
      <c r="G86" s="118">
        <f t="shared" si="4"/>
        <v>0</v>
      </c>
    </row>
    <row r="87" spans="1:7" ht="31.5" x14ac:dyDescent="0.25">
      <c r="A87" s="32" t="s">
        <v>139</v>
      </c>
      <c r="B87" s="33">
        <v>297</v>
      </c>
      <c r="C87" s="34"/>
      <c r="D87" s="34"/>
      <c r="E87" s="34"/>
      <c r="F87" s="34"/>
      <c r="G87" s="118">
        <f t="shared" si="4"/>
        <v>0</v>
      </c>
    </row>
    <row r="88" spans="1:7" ht="31.5" x14ac:dyDescent="0.25">
      <c r="A88" s="32" t="s">
        <v>140</v>
      </c>
      <c r="B88" s="33">
        <v>298</v>
      </c>
      <c r="C88" s="34"/>
      <c r="D88" s="34"/>
      <c r="E88" s="34"/>
      <c r="F88" s="34"/>
      <c r="G88" s="118">
        <f t="shared" si="4"/>
        <v>0</v>
      </c>
    </row>
    <row r="89" spans="1:7" ht="31.5" x14ac:dyDescent="0.25">
      <c r="A89" s="32" t="s">
        <v>141</v>
      </c>
      <c r="B89" s="33">
        <v>299</v>
      </c>
      <c r="C89" s="34"/>
      <c r="D89" s="34"/>
      <c r="E89" s="34"/>
      <c r="F89" s="34"/>
      <c r="G89" s="118">
        <f t="shared" si="4"/>
        <v>0</v>
      </c>
    </row>
    <row r="90" spans="1:7" ht="15.75" x14ac:dyDescent="0.25">
      <c r="A90" s="131" t="s">
        <v>142</v>
      </c>
      <c r="B90" s="70">
        <v>300</v>
      </c>
      <c r="C90" s="119">
        <f>ROUND(C91+C94,2)</f>
        <v>2228700</v>
      </c>
      <c r="D90" s="119">
        <f>ROUND(D91+D94,2)</f>
        <v>703989.86</v>
      </c>
      <c r="E90" s="119">
        <f>ROUND(E91+E94,2)</f>
        <v>703989.86</v>
      </c>
      <c r="F90" s="119">
        <f>ROUND(F91+F94,2)</f>
        <v>703989.86</v>
      </c>
      <c r="G90" s="120">
        <f>ROUND(G91+G94,2)</f>
        <v>0</v>
      </c>
    </row>
    <row r="91" spans="1:7" ht="15.75" x14ac:dyDescent="0.25">
      <c r="A91" s="121" t="s">
        <v>143</v>
      </c>
      <c r="B91" s="82">
        <v>310</v>
      </c>
      <c r="C91" s="119">
        <f>ROUND(C92+C93,2)</f>
        <v>0</v>
      </c>
      <c r="D91" s="119">
        <f>ROUND(D92+D93,2)</f>
        <v>0</v>
      </c>
      <c r="E91" s="119">
        <f>ROUND(E92+E93,2)</f>
        <v>0</v>
      </c>
      <c r="F91" s="119">
        <f>ROUND(F92+F93,2)</f>
        <v>0</v>
      </c>
      <c r="G91" s="120">
        <f>ROUND(G92+G93,2)</f>
        <v>0</v>
      </c>
    </row>
    <row r="92" spans="1:7" ht="31.5" x14ac:dyDescent="0.25">
      <c r="A92" s="72" t="s">
        <v>144</v>
      </c>
      <c r="B92" s="73" t="s">
        <v>145</v>
      </c>
      <c r="C92" s="34"/>
      <c r="D92" s="34"/>
      <c r="E92" s="34"/>
      <c r="F92" s="34"/>
      <c r="G92" s="118">
        <f>ROUND(E92-F92,2)</f>
        <v>0</v>
      </c>
    </row>
    <row r="93" spans="1:7" ht="15.75" x14ac:dyDescent="0.25">
      <c r="A93" s="32" t="s">
        <v>146</v>
      </c>
      <c r="B93" s="33" t="s">
        <v>147</v>
      </c>
      <c r="C93" s="34"/>
      <c r="D93" s="34"/>
      <c r="E93" s="34"/>
      <c r="F93" s="34"/>
      <c r="G93" s="118">
        <f>ROUND(E93-F93,2)</f>
        <v>0</v>
      </c>
    </row>
    <row r="94" spans="1:7" ht="31.5" x14ac:dyDescent="0.25">
      <c r="A94" s="131" t="s">
        <v>148</v>
      </c>
      <c r="B94" s="70">
        <v>340</v>
      </c>
      <c r="C94" s="119">
        <f>ROUND(C95+C96+C99+C100+C101+C102+C106+C105,2)</f>
        <v>2228700</v>
      </c>
      <c r="D94" s="119">
        <f>ROUND(D95+D96+D99+D100+D101+D102+D106+D105,2)</f>
        <v>703989.86</v>
      </c>
      <c r="E94" s="119">
        <f>ROUND(E95+E96+E99+E100+E101+E102+E106+E105,2)</f>
        <v>703989.86</v>
      </c>
      <c r="F94" s="119">
        <f>ROUND(F95+F96+F99+F100+F101+F102+F106+F105,2)</f>
        <v>703989.86</v>
      </c>
      <c r="G94" s="120">
        <f>ROUND(G95+G96+G99+G100+G101+G102+G106+G105,2)</f>
        <v>0</v>
      </c>
    </row>
    <row r="95" spans="1:7" ht="31.5" x14ac:dyDescent="0.25">
      <c r="A95" s="72" t="s">
        <v>149</v>
      </c>
      <c r="B95" s="73">
        <v>341</v>
      </c>
      <c r="C95" s="84"/>
      <c r="D95" s="84"/>
      <c r="E95" s="84"/>
      <c r="F95" s="84"/>
      <c r="G95" s="118">
        <f>ROUND(E95-F95,2)</f>
        <v>0</v>
      </c>
    </row>
    <row r="96" spans="1:7" ht="15.75" x14ac:dyDescent="0.25">
      <c r="A96" s="32" t="s">
        <v>182</v>
      </c>
      <c r="B96" s="33">
        <v>342</v>
      </c>
      <c r="C96" s="136">
        <f>ROUND(C97+C98,2)</f>
        <v>2228700</v>
      </c>
      <c r="D96" s="136">
        <f>ROUND(D97+D98,2)</f>
        <v>703989.86</v>
      </c>
      <c r="E96" s="136">
        <f>ROUND(E97+E98,2)</f>
        <v>703989.86</v>
      </c>
      <c r="F96" s="136">
        <f>ROUND(F97+F98,2)</f>
        <v>703989.86</v>
      </c>
      <c r="G96" s="137">
        <f>ROUND(G97+G98,2)</f>
        <v>0</v>
      </c>
    </row>
    <row r="97" spans="1:8" ht="15.75" x14ac:dyDescent="0.25">
      <c r="A97" s="138" t="s">
        <v>151</v>
      </c>
      <c r="B97" s="33" t="s">
        <v>152</v>
      </c>
      <c r="C97" s="34">
        <v>2228700</v>
      </c>
      <c r="D97" s="34">
        <v>703989.86</v>
      </c>
      <c r="E97" s="34">
        <v>703989.86</v>
      </c>
      <c r="F97" s="34">
        <v>703989.86</v>
      </c>
      <c r="G97" s="118">
        <f>ROUND(E97-F97,2)</f>
        <v>0</v>
      </c>
    </row>
    <row r="98" spans="1:8" ht="31.5" x14ac:dyDescent="0.25">
      <c r="A98" s="138" t="s">
        <v>159</v>
      </c>
      <c r="B98" s="33" t="s">
        <v>154</v>
      </c>
      <c r="C98" s="34"/>
      <c r="D98" s="34"/>
      <c r="E98" s="34"/>
      <c r="F98" s="34"/>
      <c r="G98" s="118">
        <f>ROUND(E98-F98,2)</f>
        <v>0</v>
      </c>
    </row>
    <row r="99" spans="1:8" ht="15.75" x14ac:dyDescent="0.25">
      <c r="A99" s="32" t="s">
        <v>155</v>
      </c>
      <c r="B99" s="33">
        <v>343</v>
      </c>
      <c r="C99" s="34"/>
      <c r="D99" s="34"/>
      <c r="E99" s="34"/>
      <c r="F99" s="34"/>
      <c r="G99" s="118">
        <f>ROUND(E99-F99,2)</f>
        <v>0</v>
      </c>
    </row>
    <row r="100" spans="1:8" ht="15.75" x14ac:dyDescent="0.25">
      <c r="A100" s="32" t="s">
        <v>156</v>
      </c>
      <c r="B100" s="33">
        <v>344</v>
      </c>
      <c r="C100" s="34"/>
      <c r="D100" s="34"/>
      <c r="E100" s="34"/>
      <c r="F100" s="34"/>
      <c r="G100" s="118">
        <f>ROUND(E100-F100,2)</f>
        <v>0</v>
      </c>
    </row>
    <row r="101" spans="1:8" ht="15.75" x14ac:dyDescent="0.25">
      <c r="A101" s="32" t="s">
        <v>157</v>
      </c>
      <c r="B101" s="33">
        <v>345</v>
      </c>
      <c r="C101" s="34"/>
      <c r="D101" s="34"/>
      <c r="E101" s="34"/>
      <c r="F101" s="34"/>
      <c r="G101" s="118">
        <f>ROUND(E101-F101,2)</f>
        <v>0</v>
      </c>
    </row>
    <row r="102" spans="1:8" ht="15.75" x14ac:dyDescent="0.25">
      <c r="A102" s="131" t="s">
        <v>158</v>
      </c>
      <c r="B102" s="70">
        <v>346</v>
      </c>
      <c r="C102" s="139">
        <f>ROUND(C103+C104,2)</f>
        <v>0</v>
      </c>
      <c r="D102" s="139">
        <f>ROUND(D103+D104,2)</f>
        <v>0</v>
      </c>
      <c r="E102" s="139">
        <f>ROUND(E103+E104,2)</f>
        <v>0</v>
      </c>
      <c r="F102" s="139">
        <f>ROUND(F103+F104,2)</f>
        <v>0</v>
      </c>
      <c r="G102" s="140">
        <f>ROUND(G103+G104,2)</f>
        <v>0</v>
      </c>
    </row>
    <row r="103" spans="1:8" ht="31.5" x14ac:dyDescent="0.25">
      <c r="A103" s="138" t="s">
        <v>159</v>
      </c>
      <c r="B103" s="141" t="s">
        <v>160</v>
      </c>
      <c r="C103" s="25"/>
      <c r="D103" s="25"/>
      <c r="E103" s="25"/>
      <c r="F103" s="25"/>
      <c r="G103" s="118">
        <f t="shared" ref="G103:G108" si="5">ROUND(E103-F103,2)</f>
        <v>0</v>
      </c>
    </row>
    <row r="104" spans="1:8" ht="26.25" customHeight="1" x14ac:dyDescent="0.25">
      <c r="A104" s="32" t="s">
        <v>161</v>
      </c>
      <c r="B104" s="33" t="s">
        <v>162</v>
      </c>
      <c r="C104" s="25"/>
      <c r="D104" s="25"/>
      <c r="E104" s="25"/>
      <c r="F104" s="25"/>
      <c r="G104" s="118">
        <f t="shared" si="5"/>
        <v>0</v>
      </c>
      <c r="H104" s="105"/>
    </row>
    <row r="105" spans="1:8" ht="24" customHeight="1" x14ac:dyDescent="0.25">
      <c r="A105" s="32" t="s">
        <v>163</v>
      </c>
      <c r="B105" s="33">
        <v>347</v>
      </c>
      <c r="C105" s="95"/>
      <c r="D105" s="95"/>
      <c r="E105" s="95"/>
      <c r="F105" s="95"/>
      <c r="G105" s="118">
        <f t="shared" si="5"/>
        <v>0</v>
      </c>
    </row>
    <row r="106" spans="1:8" ht="32.25" thickBot="1" x14ac:dyDescent="0.3">
      <c r="A106" s="93" t="s">
        <v>164</v>
      </c>
      <c r="B106" s="94">
        <v>349</v>
      </c>
      <c r="C106" s="95"/>
      <c r="D106" s="95"/>
      <c r="E106" s="95"/>
      <c r="F106" s="95"/>
      <c r="G106" s="142">
        <f t="shared" si="5"/>
        <v>0</v>
      </c>
    </row>
    <row r="107" spans="1:8" ht="19.5" thickBot="1" x14ac:dyDescent="0.35">
      <c r="A107" s="143" t="s">
        <v>183</v>
      </c>
      <c r="B107" s="144">
        <v>189</v>
      </c>
      <c r="C107" s="145"/>
      <c r="D107" s="146"/>
      <c r="E107" s="146"/>
      <c r="F107" s="147"/>
      <c r="G107" s="148">
        <f t="shared" si="5"/>
        <v>0</v>
      </c>
    </row>
    <row r="108" spans="1:8" ht="19.5" thickBot="1" x14ac:dyDescent="0.35">
      <c r="A108" s="149" t="s">
        <v>184</v>
      </c>
      <c r="B108" s="150"/>
      <c r="C108" s="151"/>
      <c r="D108" s="152"/>
      <c r="E108" s="152"/>
      <c r="F108" s="153"/>
      <c r="G108" s="154">
        <f t="shared" si="5"/>
        <v>0</v>
      </c>
    </row>
    <row r="109" spans="1:8" ht="31.5" x14ac:dyDescent="0.25">
      <c r="A109" s="101" t="s">
        <v>165</v>
      </c>
      <c r="B109" s="102"/>
      <c r="C109" s="102"/>
      <c r="E109" s="103" t="s">
        <v>166</v>
      </c>
      <c r="F109" s="103"/>
      <c r="G109" s="104"/>
    </row>
    <row r="110" spans="1:8" x14ac:dyDescent="0.25">
      <c r="A110" s="155" t="s">
        <v>167</v>
      </c>
      <c r="B110" s="102"/>
      <c r="C110" s="102"/>
      <c r="F110" s="162" t="s">
        <v>167</v>
      </c>
      <c r="G110" s="162"/>
    </row>
    <row r="111" spans="1:8" x14ac:dyDescent="0.25">
      <c r="A111" s="155"/>
      <c r="B111" s="102"/>
      <c r="C111" s="102"/>
      <c r="F111" s="155"/>
      <c r="G111" s="155"/>
    </row>
    <row r="112" spans="1:8" x14ac:dyDescent="0.25">
      <c r="A112" t="s">
        <v>168</v>
      </c>
      <c r="B112" s="102"/>
      <c r="C112" s="102"/>
      <c r="F112" s="107"/>
    </row>
  </sheetData>
  <mergeCells count="4">
    <mergeCell ref="A7:G7"/>
    <mergeCell ref="C10:E10"/>
    <mergeCell ref="C13:E13"/>
    <mergeCell ref="F110:G1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1"/>
  <sheetViews>
    <sheetView tabSelected="1" workbookViewId="0">
      <selection activeCell="B14" sqref="B14"/>
    </sheetView>
  </sheetViews>
  <sheetFormatPr defaultRowHeight="15" x14ac:dyDescent="0.25"/>
  <cols>
    <col min="1" max="1" width="61.28515625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14062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57" t="s">
        <v>0</v>
      </c>
      <c r="B7" s="157"/>
      <c r="C7" s="157"/>
      <c r="D7" s="157"/>
      <c r="E7" s="157"/>
      <c r="F7" s="157"/>
      <c r="G7" s="157"/>
    </row>
    <row r="8" spans="1:9" x14ac:dyDescent="0.25">
      <c r="B8" s="2" t="s">
        <v>1</v>
      </c>
      <c r="C8" s="3">
        <v>43983</v>
      </c>
    </row>
    <row r="9" spans="1:9" x14ac:dyDescent="0.25">
      <c r="G9" s="4" t="s">
        <v>2</v>
      </c>
    </row>
    <row r="10" spans="1:9" x14ac:dyDescent="0.25">
      <c r="A10" s="1" t="s">
        <v>3</v>
      </c>
      <c r="C10" s="158" t="s">
        <v>4</v>
      </c>
      <c r="D10" s="158"/>
      <c r="F10" t="s">
        <v>5</v>
      </c>
      <c r="G10" s="4">
        <v>503010</v>
      </c>
      <c r="H10">
        <v>40548899</v>
      </c>
      <c r="I10" t="s">
        <v>6</v>
      </c>
    </row>
    <row r="11" spans="1:9" x14ac:dyDescent="0.25">
      <c r="A11" s="1" t="s">
        <v>7</v>
      </c>
      <c r="F11" t="s">
        <v>8</v>
      </c>
      <c r="G11" s="5"/>
      <c r="I11" t="s">
        <v>9</v>
      </c>
    </row>
    <row r="12" spans="1:9" x14ac:dyDescent="0.25">
      <c r="A12" s="1" t="s">
        <v>10</v>
      </c>
      <c r="F12" t="s">
        <v>11</v>
      </c>
      <c r="G12" s="5"/>
    </row>
    <row r="13" spans="1:9" x14ac:dyDescent="0.25">
      <c r="A13" s="1" t="s">
        <v>12</v>
      </c>
      <c r="C13" s="159" t="s">
        <v>188</v>
      </c>
      <c r="D13" s="159"/>
      <c r="F13" t="s">
        <v>13</v>
      </c>
      <c r="G13" s="5"/>
    </row>
    <row r="14" spans="1:9" ht="15.75" thickBot="1" x14ac:dyDescent="0.3">
      <c r="G14" s="4">
        <v>383</v>
      </c>
    </row>
    <row r="15" spans="1:9" ht="75.75" thickBot="1" x14ac:dyDescent="0.3">
      <c r="A15" s="6" t="s">
        <v>14</v>
      </c>
      <c r="B15" s="7" t="s">
        <v>15</v>
      </c>
      <c r="C15" s="8" t="s">
        <v>16</v>
      </c>
      <c r="D15" s="7" t="s">
        <v>17</v>
      </c>
      <c r="E15" s="8" t="s">
        <v>18</v>
      </c>
      <c r="F15" s="7" t="s">
        <v>19</v>
      </c>
      <c r="G15" s="9" t="s">
        <v>20</v>
      </c>
    </row>
    <row r="16" spans="1:9" ht="15.75" thickBot="1" x14ac:dyDescent="0.3">
      <c r="A16" s="6" t="s">
        <v>21</v>
      </c>
      <c r="B16" s="10">
        <v>2</v>
      </c>
      <c r="C16" s="11">
        <v>3</v>
      </c>
      <c r="D16" s="10">
        <v>4</v>
      </c>
      <c r="E16" s="11">
        <v>5</v>
      </c>
      <c r="F16" s="10">
        <v>6</v>
      </c>
      <c r="G16" s="12">
        <v>7</v>
      </c>
    </row>
    <row r="17" spans="1:9" s="18" customFormat="1" ht="16.5" thickBot="1" x14ac:dyDescent="0.3">
      <c r="A17" s="13" t="s">
        <v>22</v>
      </c>
      <c r="B17" s="14" t="s">
        <v>23</v>
      </c>
      <c r="C17" s="15">
        <f>ROUND(C18+C24+C73+C81+C90,2)</f>
        <v>13397913.529999999</v>
      </c>
      <c r="D17" s="15">
        <f>ROUND(D18+D24+D73+D81+D90,2)</f>
        <v>6047293.29</v>
      </c>
      <c r="E17" s="15">
        <f>ROUND(E18+E24+E73+E81+E90,2)</f>
        <v>6047293.29</v>
      </c>
      <c r="F17" s="15">
        <f>ROUND(F18+F24+F73+F81+F90,2)</f>
        <v>5278089.59</v>
      </c>
      <c r="G17" s="15">
        <f>ROUND(G18+G24+G73+G81+G90,2)</f>
        <v>769203.7</v>
      </c>
      <c r="H17" s="16">
        <f>ROUND(H18+H24+H73+H78+H87,2)</f>
        <v>4500193.1500000004</v>
      </c>
      <c r="I17" s="17">
        <f>D17-F17</f>
        <v>769203.70000000019</v>
      </c>
    </row>
    <row r="18" spans="1:9" ht="31.5" x14ac:dyDescent="0.25">
      <c r="A18" s="19" t="s">
        <v>24</v>
      </c>
      <c r="B18" s="20">
        <v>210</v>
      </c>
      <c r="C18" s="21">
        <f t="shared" ref="C18:H18" si="0">ROUND(C19+C20+C23,2)</f>
        <v>10999156.529999999</v>
      </c>
      <c r="D18" s="21">
        <f t="shared" si="0"/>
        <v>4821746.1100000003</v>
      </c>
      <c r="E18" s="21">
        <f t="shared" si="0"/>
        <v>4821746.1100000003</v>
      </c>
      <c r="F18" s="21">
        <f t="shared" si="0"/>
        <v>4087953.8</v>
      </c>
      <c r="G18" s="21">
        <f t="shared" si="0"/>
        <v>733792.31</v>
      </c>
      <c r="H18" s="22">
        <f t="shared" si="0"/>
        <v>3354161.49</v>
      </c>
      <c r="I18" s="17">
        <f>D18-F18</f>
        <v>733792.31000000052</v>
      </c>
    </row>
    <row r="19" spans="1:9" s="18" customFormat="1" ht="15.75" x14ac:dyDescent="0.25">
      <c r="A19" s="23" t="s">
        <v>25</v>
      </c>
      <c r="B19" s="24">
        <v>211</v>
      </c>
      <c r="C19" s="25">
        <v>8447918</v>
      </c>
      <c r="D19" s="25">
        <v>3567712.2</v>
      </c>
      <c r="E19" s="25">
        <v>3567712.2</v>
      </c>
      <c r="F19" s="25">
        <v>3113579.37</v>
      </c>
      <c r="G19" s="26">
        <f>ROUND(E19-F19,2)</f>
        <v>454132.83</v>
      </c>
      <c r="H19" s="27">
        <f>ROUND(F19-G19,2)</f>
        <v>2659446.54</v>
      </c>
      <c r="I19" s="17">
        <f>D19-F19</f>
        <v>454132.83000000007</v>
      </c>
    </row>
    <row r="20" spans="1:9" ht="15.75" x14ac:dyDescent="0.25">
      <c r="A20" s="28" t="s">
        <v>26</v>
      </c>
      <c r="B20" s="29">
        <v>212</v>
      </c>
      <c r="C20" s="30">
        <f t="shared" ref="C20:H20" si="1">ROUND(C21+C22,2)</f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1">
        <f t="shared" si="1"/>
        <v>0</v>
      </c>
      <c r="I20" s="17">
        <f>D20-F20</f>
        <v>0</v>
      </c>
    </row>
    <row r="21" spans="1:9" s="18" customFormat="1" ht="15.75" x14ac:dyDescent="0.25">
      <c r="A21" s="32" t="s">
        <v>27</v>
      </c>
      <c r="B21" s="33" t="s">
        <v>28</v>
      </c>
      <c r="C21" s="34"/>
      <c r="D21" s="34"/>
      <c r="E21" s="34"/>
      <c r="F21" s="34"/>
      <c r="G21" s="35">
        <f>+ROUND(E21-F21,2)</f>
        <v>0</v>
      </c>
      <c r="H21" s="27">
        <f>ROUND(F21-G21,2)</f>
        <v>0</v>
      </c>
      <c r="I21" s="17">
        <f>D21-F21</f>
        <v>0</v>
      </c>
    </row>
    <row r="22" spans="1:9" ht="15.75" x14ac:dyDescent="0.25">
      <c r="A22" s="32" t="s">
        <v>29</v>
      </c>
      <c r="B22" s="33" t="s">
        <v>30</v>
      </c>
      <c r="C22" s="34"/>
      <c r="D22" s="34"/>
      <c r="E22" s="34"/>
      <c r="F22" s="34"/>
      <c r="G22" s="35">
        <f>ROUND(E22-F22,2)</f>
        <v>0</v>
      </c>
      <c r="H22" s="27">
        <f>ROUND(F22-G22,2)</f>
        <v>0</v>
      </c>
      <c r="I22" s="17"/>
    </row>
    <row r="23" spans="1:9" ht="15.75" x14ac:dyDescent="0.25">
      <c r="A23" s="32" t="s">
        <v>31</v>
      </c>
      <c r="B23" s="33">
        <v>213</v>
      </c>
      <c r="C23" s="34">
        <v>2551238.5299999998</v>
      </c>
      <c r="D23" s="34">
        <v>1254033.9099999999</v>
      </c>
      <c r="E23" s="34">
        <v>1254033.9099999999</v>
      </c>
      <c r="F23" s="34">
        <v>974374.43</v>
      </c>
      <c r="G23" s="35">
        <f>ROUND(E23-F23,2)</f>
        <v>279659.48</v>
      </c>
      <c r="H23" s="27">
        <f>ROUND(F23-G23,2)</f>
        <v>694714.95</v>
      </c>
      <c r="I23" s="17">
        <f t="shared" ref="I23:I32" si="2">D23-F23</f>
        <v>279659.47999999986</v>
      </c>
    </row>
    <row r="24" spans="1:9" ht="15.75" x14ac:dyDescent="0.25">
      <c r="A24" s="36" t="s">
        <v>32</v>
      </c>
      <c r="B24" s="29">
        <v>220</v>
      </c>
      <c r="C24" s="30">
        <f t="shared" ref="C24:H24" si="3">ROUND(C25+C26+C27+C34+C35+C53+C70+C71+C72,2)</f>
        <v>1484255</v>
      </c>
      <c r="D24" s="30">
        <f t="shared" si="3"/>
        <v>823876.53</v>
      </c>
      <c r="E24" s="30">
        <f t="shared" si="3"/>
        <v>823876.53</v>
      </c>
      <c r="F24" s="30">
        <f t="shared" si="3"/>
        <v>789565.14</v>
      </c>
      <c r="G24" s="30">
        <f t="shared" si="3"/>
        <v>34311.39</v>
      </c>
      <c r="H24" s="31">
        <f t="shared" si="3"/>
        <v>755253.75</v>
      </c>
      <c r="I24" s="17">
        <f t="shared" si="2"/>
        <v>34311.390000000014</v>
      </c>
    </row>
    <row r="25" spans="1:9" ht="15.75" x14ac:dyDescent="0.25">
      <c r="A25" s="23" t="s">
        <v>33</v>
      </c>
      <c r="B25" s="24">
        <v>221</v>
      </c>
      <c r="C25" s="34">
        <v>70000</v>
      </c>
      <c r="D25" s="34">
        <v>21000</v>
      </c>
      <c r="E25" s="34">
        <v>21000</v>
      </c>
      <c r="F25" s="34">
        <v>17603.61</v>
      </c>
      <c r="G25" s="35">
        <f>ROUND(E25-F25,2)</f>
        <v>3396.39</v>
      </c>
      <c r="H25" s="27">
        <f>ROUND(F25-G25,2)</f>
        <v>14207.22</v>
      </c>
      <c r="I25" s="17">
        <f t="shared" si="2"/>
        <v>3396.3899999999994</v>
      </c>
    </row>
    <row r="26" spans="1:9" s="18" customFormat="1" ht="15.75" x14ac:dyDescent="0.25">
      <c r="A26" s="23" t="s">
        <v>34</v>
      </c>
      <c r="B26" s="24">
        <v>222</v>
      </c>
      <c r="C26" s="34"/>
      <c r="D26" s="34"/>
      <c r="E26" s="34"/>
      <c r="F26" s="34"/>
      <c r="G26" s="35">
        <f>ROUND(E26-F26,2)</f>
        <v>0</v>
      </c>
      <c r="H26" s="27">
        <f>ROUND(F26-G26,2)</f>
        <v>0</v>
      </c>
      <c r="I26" s="17">
        <f t="shared" si="2"/>
        <v>0</v>
      </c>
    </row>
    <row r="27" spans="1:9" ht="15.75" x14ac:dyDescent="0.25">
      <c r="A27" s="28" t="s">
        <v>35</v>
      </c>
      <c r="B27" s="29">
        <v>223</v>
      </c>
      <c r="C27" s="30">
        <f t="shared" ref="C27:H27" si="4">ROUND(C28,2)</f>
        <v>891073</v>
      </c>
      <c r="D27" s="30">
        <f t="shared" si="4"/>
        <v>625185.85</v>
      </c>
      <c r="E27" s="30">
        <f t="shared" si="4"/>
        <v>625185.85</v>
      </c>
      <c r="F27" s="30">
        <f t="shared" si="4"/>
        <v>625185.85</v>
      </c>
      <c r="G27" s="37">
        <f t="shared" si="4"/>
        <v>0</v>
      </c>
      <c r="H27" s="31">
        <f t="shared" si="4"/>
        <v>625185.85</v>
      </c>
      <c r="I27" s="17">
        <f t="shared" si="2"/>
        <v>0</v>
      </c>
    </row>
    <row r="28" spans="1:9" ht="31.5" x14ac:dyDescent="0.25">
      <c r="A28" s="38" t="s">
        <v>36</v>
      </c>
      <c r="B28" s="39" t="s">
        <v>37</v>
      </c>
      <c r="C28" s="40">
        <f t="shared" ref="C28:H28" si="5">ROUND(C29+C30+C31+C32+C33,2)</f>
        <v>891073</v>
      </c>
      <c r="D28" s="40">
        <f t="shared" si="5"/>
        <v>625185.85</v>
      </c>
      <c r="E28" s="40">
        <f t="shared" si="5"/>
        <v>625185.85</v>
      </c>
      <c r="F28" s="40">
        <f t="shared" si="5"/>
        <v>625185.85</v>
      </c>
      <c r="G28" s="41">
        <f t="shared" si="5"/>
        <v>0</v>
      </c>
      <c r="H28" s="42">
        <f t="shared" si="5"/>
        <v>625185.85</v>
      </c>
      <c r="I28" s="17">
        <f t="shared" si="2"/>
        <v>0</v>
      </c>
    </row>
    <row r="29" spans="1:9" ht="15.75" x14ac:dyDescent="0.25">
      <c r="A29" s="32" t="s">
        <v>38</v>
      </c>
      <c r="B29" s="33" t="s">
        <v>39</v>
      </c>
      <c r="C29" s="34">
        <v>495919.33</v>
      </c>
      <c r="D29" s="34">
        <v>440942.21</v>
      </c>
      <c r="E29" s="34">
        <v>440942.21</v>
      </c>
      <c r="F29" s="34">
        <v>440942.21</v>
      </c>
      <c r="G29" s="35">
        <f>ROUND(E29-F29,2)</f>
        <v>0</v>
      </c>
      <c r="H29" s="27">
        <f>ROUND(F29-G29,2)</f>
        <v>440942.21</v>
      </c>
      <c r="I29" s="17">
        <f t="shared" si="2"/>
        <v>0</v>
      </c>
    </row>
    <row r="30" spans="1:9" s="18" customFormat="1" ht="15.75" x14ac:dyDescent="0.25">
      <c r="A30" s="32" t="s">
        <v>40</v>
      </c>
      <c r="B30" s="33" t="s">
        <v>41</v>
      </c>
      <c r="C30" s="34"/>
      <c r="D30" s="34"/>
      <c r="E30" s="34"/>
      <c r="F30" s="34"/>
      <c r="G30" s="35">
        <f xml:space="preserve"> ROUND(E30-F30,2)</f>
        <v>0</v>
      </c>
      <c r="H30" s="27">
        <f>ROUND(F30-G30,2)</f>
        <v>0</v>
      </c>
      <c r="I30" s="17">
        <f t="shared" si="2"/>
        <v>0</v>
      </c>
    </row>
    <row r="31" spans="1:9" ht="15.75" x14ac:dyDescent="0.25">
      <c r="A31" s="32" t="s">
        <v>42</v>
      </c>
      <c r="B31" s="33" t="s">
        <v>43</v>
      </c>
      <c r="C31" s="34">
        <v>208793.67</v>
      </c>
      <c r="D31" s="34">
        <v>118795.23</v>
      </c>
      <c r="E31" s="34">
        <v>118795.23</v>
      </c>
      <c r="F31" s="34">
        <v>118795.23</v>
      </c>
      <c r="G31" s="35">
        <f>ROUND(E31-F31,2)</f>
        <v>0</v>
      </c>
      <c r="H31" s="27">
        <f>ROUND(F31-G31,2)</f>
        <v>118795.23</v>
      </c>
      <c r="I31" s="17">
        <f t="shared" si="2"/>
        <v>0</v>
      </c>
    </row>
    <row r="32" spans="1:9" ht="15.75" x14ac:dyDescent="0.25">
      <c r="A32" s="32" t="s">
        <v>44</v>
      </c>
      <c r="B32" s="33" t="s">
        <v>45</v>
      </c>
      <c r="C32" s="34">
        <v>125000</v>
      </c>
      <c r="D32" s="34">
        <v>46673.98</v>
      </c>
      <c r="E32" s="34">
        <v>46673.98</v>
      </c>
      <c r="F32" s="34">
        <v>46673.98</v>
      </c>
      <c r="G32" s="35">
        <f>ROUND(E32-F32,2)</f>
        <v>0</v>
      </c>
      <c r="H32" s="27">
        <f>ROUND(F32-G32,2)</f>
        <v>46673.98</v>
      </c>
      <c r="I32" s="17">
        <f t="shared" si="2"/>
        <v>0</v>
      </c>
    </row>
    <row r="33" spans="1:9" ht="15.75" x14ac:dyDescent="0.25">
      <c r="A33" s="32" t="s">
        <v>46</v>
      </c>
      <c r="B33" s="33" t="s">
        <v>47</v>
      </c>
      <c r="C33" s="34">
        <v>61360</v>
      </c>
      <c r="D33" s="34">
        <v>18774.43</v>
      </c>
      <c r="E33" s="34">
        <v>18774.43</v>
      </c>
      <c r="F33" s="34">
        <v>18774.43</v>
      </c>
      <c r="G33" s="35">
        <f>ROUND(E33-F33,2)</f>
        <v>0</v>
      </c>
      <c r="H33" s="27">
        <f>ROUND(F33-G33,2)</f>
        <v>18774.43</v>
      </c>
      <c r="I33" s="17"/>
    </row>
    <row r="34" spans="1:9" ht="31.5" x14ac:dyDescent="0.25">
      <c r="A34" s="43" t="s">
        <v>48</v>
      </c>
      <c r="B34" s="44">
        <v>224</v>
      </c>
      <c r="C34" s="45"/>
      <c r="D34" s="45"/>
      <c r="E34" s="45"/>
      <c r="F34" s="45"/>
      <c r="G34" s="35">
        <f>ROUND(E34-F34,2)</f>
        <v>0</v>
      </c>
      <c r="H34" s="46">
        <f>ROUND(F34-G34,2)</f>
        <v>0</v>
      </c>
      <c r="I34" s="17">
        <f t="shared" ref="I34:I65" si="6">D34-F34</f>
        <v>0</v>
      </c>
    </row>
    <row r="35" spans="1:9" ht="15.75" x14ac:dyDescent="0.25">
      <c r="A35" s="47" t="s">
        <v>49</v>
      </c>
      <c r="B35" s="48">
        <v>225</v>
      </c>
      <c r="C35" s="30">
        <f t="shared" ref="C35:H35" si="7">ROUND(C36+C37+C43+C44+C45+C50+C51+C52,2)</f>
        <v>220900</v>
      </c>
      <c r="D35" s="30">
        <f t="shared" si="7"/>
        <v>40944.300000000003</v>
      </c>
      <c r="E35" s="30">
        <f t="shared" si="7"/>
        <v>40944.300000000003</v>
      </c>
      <c r="F35" s="30">
        <f t="shared" si="7"/>
        <v>39444.300000000003</v>
      </c>
      <c r="G35" s="37">
        <f t="shared" si="7"/>
        <v>1500</v>
      </c>
      <c r="H35" s="31">
        <f t="shared" si="7"/>
        <v>37944.300000000003</v>
      </c>
      <c r="I35" s="17">
        <f t="shared" si="6"/>
        <v>1500</v>
      </c>
    </row>
    <row r="36" spans="1:9" s="18" customFormat="1" ht="31.5" x14ac:dyDescent="0.25">
      <c r="A36" s="32" t="s">
        <v>50</v>
      </c>
      <c r="B36" s="33" t="s">
        <v>51</v>
      </c>
      <c r="C36" s="25">
        <v>14580</v>
      </c>
      <c r="D36" s="25">
        <v>4856.8</v>
      </c>
      <c r="E36" s="25">
        <v>4856.8</v>
      </c>
      <c r="F36" s="25">
        <v>4856.8</v>
      </c>
      <c r="G36" s="26">
        <f>ROUND(E36-F36,2)</f>
        <v>0</v>
      </c>
      <c r="H36" s="27">
        <f>ROUND(F36-G36,2)</f>
        <v>4856.8</v>
      </c>
      <c r="I36" s="17">
        <f t="shared" si="6"/>
        <v>0</v>
      </c>
    </row>
    <row r="37" spans="1:9" ht="15.75" x14ac:dyDescent="0.25">
      <c r="A37" s="38" t="s">
        <v>52</v>
      </c>
      <c r="B37" s="39" t="s">
        <v>53</v>
      </c>
      <c r="C37" s="40">
        <f t="shared" ref="C37:H37" si="8">ROUND(C38+C39+C40+C41+C42,2)</f>
        <v>80000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1">
        <f t="shared" si="8"/>
        <v>0</v>
      </c>
      <c r="H37" s="42">
        <f t="shared" si="8"/>
        <v>0</v>
      </c>
      <c r="I37" s="17">
        <f t="shared" si="6"/>
        <v>0</v>
      </c>
    </row>
    <row r="38" spans="1:9" ht="15.75" x14ac:dyDescent="0.25">
      <c r="A38" s="32" t="s">
        <v>54</v>
      </c>
      <c r="B38" s="33" t="s">
        <v>55</v>
      </c>
      <c r="C38" s="34"/>
      <c r="D38" s="34"/>
      <c r="E38" s="34"/>
      <c r="F38" s="34"/>
      <c r="G38" s="49">
        <f t="shared" ref="G38:H44" si="9">ROUND(E38-F38,2)</f>
        <v>0</v>
      </c>
      <c r="H38" s="27">
        <f t="shared" si="9"/>
        <v>0</v>
      </c>
      <c r="I38" s="17">
        <f t="shared" si="6"/>
        <v>0</v>
      </c>
    </row>
    <row r="39" spans="1:9" s="18" customFormat="1" ht="15.75" x14ac:dyDescent="0.25">
      <c r="A39" s="32" t="s">
        <v>56</v>
      </c>
      <c r="B39" s="33" t="s">
        <v>57</v>
      </c>
      <c r="C39" s="34"/>
      <c r="D39" s="34"/>
      <c r="E39" s="34"/>
      <c r="F39" s="34"/>
      <c r="G39" s="49">
        <f t="shared" si="9"/>
        <v>0</v>
      </c>
      <c r="H39" s="27">
        <f t="shared" si="9"/>
        <v>0</v>
      </c>
      <c r="I39" s="17">
        <f t="shared" si="6"/>
        <v>0</v>
      </c>
    </row>
    <row r="40" spans="1:9" s="18" customFormat="1" ht="15.75" x14ac:dyDescent="0.25">
      <c r="A40" s="32" t="s">
        <v>58</v>
      </c>
      <c r="B40" s="33" t="s">
        <v>59</v>
      </c>
      <c r="C40" s="34"/>
      <c r="D40" s="34"/>
      <c r="E40" s="34"/>
      <c r="F40" s="34"/>
      <c r="G40" s="49">
        <f t="shared" si="9"/>
        <v>0</v>
      </c>
      <c r="H40" s="27">
        <f t="shared" si="9"/>
        <v>0</v>
      </c>
      <c r="I40" s="17">
        <f t="shared" si="6"/>
        <v>0</v>
      </c>
    </row>
    <row r="41" spans="1:9" ht="15.75" x14ac:dyDescent="0.25">
      <c r="A41" s="50" t="s">
        <v>60</v>
      </c>
      <c r="B41" s="33" t="s">
        <v>61</v>
      </c>
      <c r="C41" s="34"/>
      <c r="D41" s="34"/>
      <c r="E41" s="34"/>
      <c r="F41" s="34"/>
      <c r="G41" s="49">
        <f t="shared" si="9"/>
        <v>0</v>
      </c>
      <c r="H41" s="27">
        <f t="shared" si="9"/>
        <v>0</v>
      </c>
      <c r="I41" s="17">
        <f t="shared" si="6"/>
        <v>0</v>
      </c>
    </row>
    <row r="42" spans="1:9" ht="15.75" x14ac:dyDescent="0.25">
      <c r="A42" s="32" t="s">
        <v>62</v>
      </c>
      <c r="B42" s="33" t="s">
        <v>63</v>
      </c>
      <c r="C42" s="34">
        <v>80000</v>
      </c>
      <c r="D42" s="34"/>
      <c r="E42" s="34"/>
      <c r="F42" s="34"/>
      <c r="G42" s="49">
        <f t="shared" si="9"/>
        <v>0</v>
      </c>
      <c r="H42" s="27">
        <f t="shared" si="9"/>
        <v>0</v>
      </c>
      <c r="I42" s="17">
        <f t="shared" si="6"/>
        <v>0</v>
      </c>
    </row>
    <row r="43" spans="1:9" ht="31.5" x14ac:dyDescent="0.25">
      <c r="A43" s="43" t="s">
        <v>64</v>
      </c>
      <c r="B43" s="51" t="s">
        <v>65</v>
      </c>
      <c r="C43" s="45">
        <v>2190</v>
      </c>
      <c r="D43" s="45">
        <v>1095</v>
      </c>
      <c r="E43" s="45">
        <v>1095</v>
      </c>
      <c r="F43" s="45">
        <v>1095</v>
      </c>
      <c r="G43" s="49">
        <f t="shared" si="9"/>
        <v>0</v>
      </c>
      <c r="H43" s="46">
        <f t="shared" si="9"/>
        <v>1095</v>
      </c>
      <c r="I43" s="17">
        <f t="shared" si="6"/>
        <v>0</v>
      </c>
    </row>
    <row r="44" spans="1:9" ht="15.75" x14ac:dyDescent="0.25">
      <c r="A44" s="43" t="s">
        <v>66</v>
      </c>
      <c r="B44" s="51" t="s">
        <v>67</v>
      </c>
      <c r="C44" s="45"/>
      <c r="D44" s="45"/>
      <c r="E44" s="45"/>
      <c r="F44" s="45"/>
      <c r="G44" s="49">
        <f t="shared" si="9"/>
        <v>0</v>
      </c>
      <c r="H44" s="46">
        <f t="shared" si="9"/>
        <v>0</v>
      </c>
      <c r="I44" s="17">
        <f t="shared" si="6"/>
        <v>0</v>
      </c>
    </row>
    <row r="45" spans="1:9" ht="15.75" x14ac:dyDescent="0.25">
      <c r="A45" s="38" t="s">
        <v>68</v>
      </c>
      <c r="B45" s="39" t="s">
        <v>69</v>
      </c>
      <c r="C45" s="40">
        <f t="shared" ref="C45:H45" si="10">ROUND(C46+C47+C48+C49,2)</f>
        <v>124130</v>
      </c>
      <c r="D45" s="40">
        <f t="shared" si="10"/>
        <v>34992.5</v>
      </c>
      <c r="E45" s="40">
        <f t="shared" si="10"/>
        <v>34992.5</v>
      </c>
      <c r="F45" s="40">
        <f t="shared" si="10"/>
        <v>33492.5</v>
      </c>
      <c r="G45" s="41">
        <f t="shared" si="10"/>
        <v>1500</v>
      </c>
      <c r="H45" s="42">
        <f t="shared" si="10"/>
        <v>31992.5</v>
      </c>
      <c r="I45" s="17">
        <f t="shared" si="6"/>
        <v>1500</v>
      </c>
    </row>
    <row r="46" spans="1:9" ht="31.5" x14ac:dyDescent="0.25">
      <c r="A46" s="32" t="s">
        <v>70</v>
      </c>
      <c r="B46" s="33" t="s">
        <v>71</v>
      </c>
      <c r="C46" s="25">
        <v>65880</v>
      </c>
      <c r="D46" s="25">
        <v>16470</v>
      </c>
      <c r="E46" s="25">
        <v>16470</v>
      </c>
      <c r="F46" s="25">
        <v>16470</v>
      </c>
      <c r="G46" s="52">
        <f t="shared" ref="G46:H52" si="11">ROUND(E46-F46,2)</f>
        <v>0</v>
      </c>
      <c r="H46" s="27">
        <f t="shared" si="11"/>
        <v>16470</v>
      </c>
      <c r="I46" s="17">
        <f t="shared" si="6"/>
        <v>0</v>
      </c>
    </row>
    <row r="47" spans="1:9" ht="31.5" x14ac:dyDescent="0.25">
      <c r="A47" s="32" t="s">
        <v>72</v>
      </c>
      <c r="B47" s="33" t="s">
        <v>73</v>
      </c>
      <c r="C47" s="25"/>
      <c r="D47" s="25"/>
      <c r="E47" s="25"/>
      <c r="F47" s="25"/>
      <c r="G47" s="52">
        <f t="shared" si="11"/>
        <v>0</v>
      </c>
      <c r="H47" s="27">
        <f t="shared" si="11"/>
        <v>0</v>
      </c>
      <c r="I47" s="17">
        <f t="shared" si="6"/>
        <v>0</v>
      </c>
    </row>
    <row r="48" spans="1:9" ht="15.75" x14ac:dyDescent="0.25">
      <c r="A48" s="32" t="s">
        <v>74</v>
      </c>
      <c r="B48" s="33" t="s">
        <v>75</v>
      </c>
      <c r="C48" s="25"/>
      <c r="D48" s="25"/>
      <c r="E48" s="25"/>
      <c r="F48" s="25"/>
      <c r="G48" s="52">
        <f t="shared" si="11"/>
        <v>0</v>
      </c>
      <c r="H48" s="27">
        <f t="shared" si="11"/>
        <v>0</v>
      </c>
      <c r="I48" s="17">
        <f t="shared" si="6"/>
        <v>0</v>
      </c>
    </row>
    <row r="49" spans="1:9" ht="31.5" x14ac:dyDescent="0.25">
      <c r="A49" s="32" t="s">
        <v>76</v>
      </c>
      <c r="B49" s="33" t="s">
        <v>77</v>
      </c>
      <c r="C49" s="25">
        <v>58250</v>
      </c>
      <c r="D49" s="25">
        <v>18522.5</v>
      </c>
      <c r="E49" s="25">
        <v>18522.5</v>
      </c>
      <c r="F49" s="25">
        <v>17022.5</v>
      </c>
      <c r="G49" s="52">
        <f t="shared" si="11"/>
        <v>1500</v>
      </c>
      <c r="H49" s="27">
        <f t="shared" si="11"/>
        <v>15522.5</v>
      </c>
      <c r="I49" s="17">
        <f t="shared" si="6"/>
        <v>1500</v>
      </c>
    </row>
    <row r="50" spans="1:9" s="54" customFormat="1" ht="31.5" x14ac:dyDescent="0.25">
      <c r="A50" s="43" t="s">
        <v>78</v>
      </c>
      <c r="B50" s="51" t="s">
        <v>79</v>
      </c>
      <c r="C50" s="53"/>
      <c r="D50" s="53"/>
      <c r="E50" s="53"/>
      <c r="F50" s="53"/>
      <c r="G50" s="52">
        <f t="shared" si="11"/>
        <v>0</v>
      </c>
      <c r="H50" s="46">
        <f t="shared" si="11"/>
        <v>0</v>
      </c>
      <c r="I50" s="17">
        <f t="shared" si="6"/>
        <v>0</v>
      </c>
    </row>
    <row r="51" spans="1:9" ht="15.75" x14ac:dyDescent="0.25">
      <c r="A51" s="43" t="s">
        <v>80</v>
      </c>
      <c r="B51" s="51" t="s">
        <v>81</v>
      </c>
      <c r="C51" s="53"/>
      <c r="D51" s="53"/>
      <c r="E51" s="53"/>
      <c r="F51" s="53"/>
      <c r="G51" s="52">
        <f t="shared" si="11"/>
        <v>0</v>
      </c>
      <c r="H51" s="46">
        <f t="shared" si="11"/>
        <v>0</v>
      </c>
      <c r="I51" s="17">
        <f t="shared" si="6"/>
        <v>0</v>
      </c>
    </row>
    <row r="52" spans="1:9" ht="15.75" x14ac:dyDescent="0.25">
      <c r="A52" s="43" t="s">
        <v>82</v>
      </c>
      <c r="B52" s="51" t="s">
        <v>83</v>
      </c>
      <c r="C52" s="45"/>
      <c r="D52" s="45"/>
      <c r="E52" s="45"/>
      <c r="F52" s="45"/>
      <c r="G52" s="49">
        <f t="shared" si="11"/>
        <v>0</v>
      </c>
      <c r="H52" s="46">
        <f t="shared" si="11"/>
        <v>0</v>
      </c>
      <c r="I52" s="17">
        <f t="shared" si="6"/>
        <v>0</v>
      </c>
    </row>
    <row r="53" spans="1:9" ht="15.75" x14ac:dyDescent="0.25">
      <c r="A53" s="28" t="s">
        <v>84</v>
      </c>
      <c r="B53" s="29">
        <v>226</v>
      </c>
      <c r="C53" s="55">
        <f>ROUND(C54+C56+C57+C58+C59+C60+C68+C69,2)</f>
        <v>302282</v>
      </c>
      <c r="D53" s="55">
        <f>ROUND(D54+D56+D57+D58+D59+D60+D68+D69,2)</f>
        <v>136746.38</v>
      </c>
      <c r="E53" s="55">
        <f>ROUND(E54+E56+E57+E58+E59+E60+E68+E69,2)</f>
        <v>136746.38</v>
      </c>
      <c r="F53" s="55">
        <f>ROUND(F54+F56+F57+F58+F59+F60+F68+F69,2)</f>
        <v>107331.38</v>
      </c>
      <c r="G53" s="56">
        <f>ROUND(G54+G56+G57+G58+G59+G60+G68+G69,2)</f>
        <v>29415</v>
      </c>
      <c r="H53" s="57">
        <f>ROUND(H54++H56+H57+H58+H59+H60+H68+H69,2)</f>
        <v>77916.38</v>
      </c>
      <c r="I53" s="17">
        <f t="shared" si="6"/>
        <v>29415</v>
      </c>
    </row>
    <row r="54" spans="1:9" ht="63" x14ac:dyDescent="0.25">
      <c r="A54" s="38" t="s">
        <v>85</v>
      </c>
      <c r="B54" s="39" t="s">
        <v>86</v>
      </c>
      <c r="C54" s="40">
        <f t="shared" ref="C54:H54" si="12">ROUND(C55,2)</f>
        <v>0</v>
      </c>
      <c r="D54" s="40">
        <f t="shared" si="12"/>
        <v>0</v>
      </c>
      <c r="E54" s="40">
        <f t="shared" si="12"/>
        <v>0</v>
      </c>
      <c r="F54" s="40">
        <f t="shared" si="12"/>
        <v>0</v>
      </c>
      <c r="G54" s="41">
        <f t="shared" si="12"/>
        <v>0</v>
      </c>
      <c r="H54" s="42">
        <f t="shared" si="12"/>
        <v>0</v>
      </c>
      <c r="I54" s="17">
        <f t="shared" si="6"/>
        <v>0</v>
      </c>
    </row>
    <row r="55" spans="1:9" ht="63" x14ac:dyDescent="0.25">
      <c r="A55" s="32" t="s">
        <v>87</v>
      </c>
      <c r="B55" s="33" t="s">
        <v>88</v>
      </c>
      <c r="C55" s="34"/>
      <c r="D55" s="34"/>
      <c r="E55" s="34"/>
      <c r="F55" s="34"/>
      <c r="G55" s="35">
        <f t="shared" ref="G55:H59" si="13">ROUND(E55-F55,2)</f>
        <v>0</v>
      </c>
      <c r="H55" s="27">
        <f t="shared" si="13"/>
        <v>0</v>
      </c>
      <c r="I55" s="17">
        <f t="shared" si="6"/>
        <v>0</v>
      </c>
    </row>
    <row r="56" spans="1:9" ht="15.75" x14ac:dyDescent="0.25">
      <c r="A56" s="32" t="s">
        <v>89</v>
      </c>
      <c r="B56" s="33" t="s">
        <v>90</v>
      </c>
      <c r="C56" s="34"/>
      <c r="D56" s="34"/>
      <c r="E56" s="34"/>
      <c r="F56" s="34"/>
      <c r="G56" s="35">
        <f t="shared" si="13"/>
        <v>0</v>
      </c>
      <c r="H56" s="27">
        <f t="shared" si="13"/>
        <v>0</v>
      </c>
      <c r="I56" s="17">
        <f t="shared" si="6"/>
        <v>0</v>
      </c>
    </row>
    <row r="57" spans="1:9" ht="15.75" x14ac:dyDescent="0.25">
      <c r="A57" s="32" t="s">
        <v>91</v>
      </c>
      <c r="B57" s="33" t="s">
        <v>92</v>
      </c>
      <c r="C57" s="34">
        <v>153548</v>
      </c>
      <c r="D57" s="34">
        <v>66128</v>
      </c>
      <c r="E57" s="34">
        <v>66128</v>
      </c>
      <c r="F57" s="34">
        <v>59763</v>
      </c>
      <c r="G57" s="35">
        <f t="shared" si="13"/>
        <v>6365</v>
      </c>
      <c r="H57" s="27">
        <f t="shared" si="13"/>
        <v>53398</v>
      </c>
      <c r="I57" s="17">
        <f t="shared" si="6"/>
        <v>6365</v>
      </c>
    </row>
    <row r="58" spans="1:9" s="18" customFormat="1" ht="15.75" x14ac:dyDescent="0.25">
      <c r="A58" s="32" t="s">
        <v>93</v>
      </c>
      <c r="B58" s="33" t="s">
        <v>94</v>
      </c>
      <c r="C58" s="34"/>
      <c r="D58" s="34"/>
      <c r="E58" s="34"/>
      <c r="F58" s="34"/>
      <c r="G58" s="35">
        <f t="shared" si="13"/>
        <v>0</v>
      </c>
      <c r="H58" s="27">
        <f t="shared" si="13"/>
        <v>0</v>
      </c>
      <c r="I58" s="17">
        <f t="shared" si="6"/>
        <v>0</v>
      </c>
    </row>
    <row r="59" spans="1:9" ht="31.5" x14ac:dyDescent="0.25">
      <c r="A59" s="32" t="s">
        <v>95</v>
      </c>
      <c r="B59" s="33" t="s">
        <v>96</v>
      </c>
      <c r="C59" s="34">
        <v>73514</v>
      </c>
      <c r="D59" s="34">
        <v>19550</v>
      </c>
      <c r="E59" s="34">
        <v>19550</v>
      </c>
      <c r="F59" s="34"/>
      <c r="G59" s="35">
        <f t="shared" si="13"/>
        <v>19550</v>
      </c>
      <c r="H59" s="27">
        <f t="shared" si="13"/>
        <v>-19550</v>
      </c>
      <c r="I59" s="17">
        <f t="shared" si="6"/>
        <v>19550</v>
      </c>
    </row>
    <row r="60" spans="1:9" ht="15.75" x14ac:dyDescent="0.25">
      <c r="A60" s="38" t="s">
        <v>97</v>
      </c>
      <c r="B60" s="39" t="s">
        <v>98</v>
      </c>
      <c r="C60" s="40">
        <f t="shared" ref="C60:H60" si="14">ROUND(C61+C62+C63+C64+C65+C66+C67,2)</f>
        <v>75220</v>
      </c>
      <c r="D60" s="40">
        <f t="shared" si="14"/>
        <v>51068.38</v>
      </c>
      <c r="E60" s="40">
        <f t="shared" si="14"/>
        <v>51068.38</v>
      </c>
      <c r="F60" s="40">
        <f t="shared" si="14"/>
        <v>47568.38</v>
      </c>
      <c r="G60" s="41">
        <f t="shared" si="14"/>
        <v>3500</v>
      </c>
      <c r="H60" s="42">
        <f t="shared" si="14"/>
        <v>44068.38</v>
      </c>
      <c r="I60" s="17">
        <f t="shared" si="6"/>
        <v>3500</v>
      </c>
    </row>
    <row r="61" spans="1:9" ht="15.75" x14ac:dyDescent="0.25">
      <c r="A61" s="1" t="s">
        <v>99</v>
      </c>
      <c r="B61" s="33" t="s">
        <v>100</v>
      </c>
      <c r="C61" s="34"/>
      <c r="D61" s="34"/>
      <c r="E61" s="34"/>
      <c r="F61" s="34"/>
      <c r="G61" s="49">
        <f t="shared" ref="G61:H72" si="15">ROUND(E61-F61,2)</f>
        <v>0</v>
      </c>
      <c r="H61" s="27">
        <f t="shared" si="15"/>
        <v>0</v>
      </c>
      <c r="I61" s="17">
        <f t="shared" si="6"/>
        <v>0</v>
      </c>
    </row>
    <row r="62" spans="1:9" ht="15.75" x14ac:dyDescent="0.25">
      <c r="A62" s="32" t="s">
        <v>101</v>
      </c>
      <c r="B62" s="33" t="s">
        <v>102</v>
      </c>
      <c r="C62" s="34">
        <v>47200</v>
      </c>
      <c r="D62" s="34">
        <v>44400</v>
      </c>
      <c r="E62" s="34">
        <v>44400</v>
      </c>
      <c r="F62" s="34">
        <v>44400</v>
      </c>
      <c r="G62" s="49">
        <f t="shared" si="15"/>
        <v>0</v>
      </c>
      <c r="H62" s="27">
        <f t="shared" si="15"/>
        <v>44400</v>
      </c>
      <c r="I62" s="17">
        <f t="shared" si="6"/>
        <v>0</v>
      </c>
    </row>
    <row r="63" spans="1:9" ht="15.75" x14ac:dyDescent="0.25">
      <c r="A63" s="32" t="s">
        <v>103</v>
      </c>
      <c r="B63" s="33" t="s">
        <v>104</v>
      </c>
      <c r="C63" s="34"/>
      <c r="D63" s="34"/>
      <c r="E63" s="34"/>
      <c r="F63" s="34"/>
      <c r="G63" s="49">
        <f t="shared" si="15"/>
        <v>0</v>
      </c>
      <c r="H63" s="27">
        <f t="shared" si="15"/>
        <v>0</v>
      </c>
      <c r="I63" s="17">
        <f t="shared" si="6"/>
        <v>0</v>
      </c>
    </row>
    <row r="64" spans="1:9" ht="15.75" x14ac:dyDescent="0.25">
      <c r="A64" s="32" t="s">
        <v>105</v>
      </c>
      <c r="B64" s="33" t="s">
        <v>106</v>
      </c>
      <c r="C64" s="34"/>
      <c r="D64" s="34"/>
      <c r="E64" s="34"/>
      <c r="F64" s="34"/>
      <c r="G64" s="49">
        <f t="shared" si="15"/>
        <v>0</v>
      </c>
      <c r="H64" s="27">
        <f t="shared" si="15"/>
        <v>0</v>
      </c>
      <c r="I64" s="17">
        <f t="shared" si="6"/>
        <v>0</v>
      </c>
    </row>
    <row r="65" spans="1:10" ht="15.75" x14ac:dyDescent="0.25">
      <c r="A65" s="32" t="s">
        <v>107</v>
      </c>
      <c r="B65" s="33" t="s">
        <v>108</v>
      </c>
      <c r="C65" s="34"/>
      <c r="D65" s="34"/>
      <c r="E65" s="34"/>
      <c r="F65" s="34"/>
      <c r="G65" s="49">
        <f t="shared" si="15"/>
        <v>0</v>
      </c>
      <c r="H65" s="27">
        <f t="shared" si="15"/>
        <v>0</v>
      </c>
      <c r="I65" s="17">
        <f t="shared" si="6"/>
        <v>0</v>
      </c>
    </row>
    <row r="66" spans="1:10" s="18" customFormat="1" ht="15.75" x14ac:dyDescent="0.25">
      <c r="A66" s="32" t="s">
        <v>109</v>
      </c>
      <c r="B66" s="33" t="s">
        <v>110</v>
      </c>
      <c r="C66" s="34">
        <v>7920</v>
      </c>
      <c r="D66" s="34">
        <v>1068.3800000000001</v>
      </c>
      <c r="E66" s="34">
        <v>1068.3800000000001</v>
      </c>
      <c r="F66" s="34">
        <v>1068.3800000000001</v>
      </c>
      <c r="G66" s="49">
        <f t="shared" si="15"/>
        <v>0</v>
      </c>
      <c r="H66" s="27">
        <f t="shared" si="15"/>
        <v>1068.3800000000001</v>
      </c>
      <c r="I66" s="17"/>
    </row>
    <row r="67" spans="1:10" s="54" customFormat="1" ht="15.75" x14ac:dyDescent="0.25">
      <c r="A67" s="58" t="s">
        <v>111</v>
      </c>
      <c r="B67" s="33" t="s">
        <v>112</v>
      </c>
      <c r="C67" s="34">
        <v>20100</v>
      </c>
      <c r="D67" s="34">
        <v>5600</v>
      </c>
      <c r="E67" s="34">
        <v>5600</v>
      </c>
      <c r="F67" s="34">
        <v>2100</v>
      </c>
      <c r="G67" s="49">
        <f t="shared" si="15"/>
        <v>3500</v>
      </c>
      <c r="H67" s="27">
        <f t="shared" si="15"/>
        <v>-1400</v>
      </c>
      <c r="I67" s="17"/>
    </row>
    <row r="68" spans="1:10" ht="15.75" x14ac:dyDescent="0.25">
      <c r="A68" s="43" t="s">
        <v>113</v>
      </c>
      <c r="B68" s="51" t="s">
        <v>114</v>
      </c>
      <c r="C68" s="59"/>
      <c r="D68" s="59"/>
      <c r="E68" s="59"/>
      <c r="F68" s="59"/>
      <c r="G68" s="60">
        <f t="shared" si="15"/>
        <v>0</v>
      </c>
      <c r="H68" s="61">
        <f t="shared" si="15"/>
        <v>0</v>
      </c>
      <c r="I68" s="17"/>
    </row>
    <row r="69" spans="1:10" ht="15.75" x14ac:dyDescent="0.25">
      <c r="A69" s="43" t="s">
        <v>115</v>
      </c>
      <c r="B69" s="51" t="s">
        <v>116</v>
      </c>
      <c r="C69" s="59"/>
      <c r="D69" s="59"/>
      <c r="E69" s="59"/>
      <c r="F69" s="59"/>
      <c r="G69" s="60">
        <f t="shared" si="15"/>
        <v>0</v>
      </c>
      <c r="H69" s="61">
        <f t="shared" si="15"/>
        <v>0</v>
      </c>
      <c r="I69" s="17">
        <f t="shared" ref="I69:I75" si="16">D69-F69</f>
        <v>0</v>
      </c>
    </row>
    <row r="70" spans="1:10" ht="15.75" x14ac:dyDescent="0.25">
      <c r="A70" s="62" t="s">
        <v>117</v>
      </c>
      <c r="B70" s="44">
        <v>227</v>
      </c>
      <c r="C70" s="63"/>
      <c r="D70" s="63"/>
      <c r="E70" s="63"/>
      <c r="F70" s="63"/>
      <c r="G70" s="64">
        <f t="shared" si="15"/>
        <v>0</v>
      </c>
      <c r="H70" s="61">
        <f t="shared" si="15"/>
        <v>0</v>
      </c>
      <c r="I70" s="17">
        <f t="shared" si="16"/>
        <v>0</v>
      </c>
    </row>
    <row r="71" spans="1:10" s="18" customFormat="1" ht="15.75" x14ac:dyDescent="0.25">
      <c r="A71" s="65" t="s">
        <v>118</v>
      </c>
      <c r="B71" s="66">
        <v>228</v>
      </c>
      <c r="C71" s="67"/>
      <c r="D71" s="67"/>
      <c r="E71" s="67"/>
      <c r="F71" s="67"/>
      <c r="G71" s="68">
        <f t="shared" si="15"/>
        <v>0</v>
      </c>
      <c r="H71" s="61">
        <f t="shared" si="15"/>
        <v>0</v>
      </c>
      <c r="I71" s="17">
        <f t="shared" si="16"/>
        <v>0</v>
      </c>
    </row>
    <row r="72" spans="1:10" s="18" customFormat="1" ht="31.5" x14ac:dyDescent="0.25">
      <c r="A72" s="65" t="s">
        <v>119</v>
      </c>
      <c r="B72" s="66">
        <v>229</v>
      </c>
      <c r="C72" s="67"/>
      <c r="D72" s="67"/>
      <c r="E72" s="67"/>
      <c r="F72" s="67"/>
      <c r="G72" s="68">
        <f t="shared" si="15"/>
        <v>0</v>
      </c>
      <c r="H72" s="61">
        <f t="shared" si="15"/>
        <v>0</v>
      </c>
      <c r="I72" s="17">
        <f t="shared" si="16"/>
        <v>0</v>
      </c>
    </row>
    <row r="73" spans="1:10" ht="15.75" x14ac:dyDescent="0.25">
      <c r="A73" s="69" t="s">
        <v>120</v>
      </c>
      <c r="B73" s="70">
        <v>260</v>
      </c>
      <c r="C73" s="71">
        <f>ROUND(C74+C75+C76,2)</f>
        <v>25875</v>
      </c>
      <c r="D73" s="71">
        <f>ROUND(D74+D75+D76,2)</f>
        <v>8892.74</v>
      </c>
      <c r="E73" s="71">
        <f>ROUND(E74+E75+E76,2)</f>
        <v>8892.74</v>
      </c>
      <c r="F73" s="71">
        <f>ROUND(F74+F75+F76,2)</f>
        <v>8792.74</v>
      </c>
      <c r="G73" s="71">
        <f>ROUND(G74+G75+G76,2)</f>
        <v>100</v>
      </c>
      <c r="H73" s="71">
        <f>ROUND(H74+H75+H76+H77,2)</f>
        <v>0</v>
      </c>
      <c r="I73" s="17">
        <f t="shared" si="16"/>
        <v>100</v>
      </c>
    </row>
    <row r="74" spans="1:10" s="18" customFormat="1" ht="15.75" x14ac:dyDescent="0.25">
      <c r="A74" s="72" t="s">
        <v>121</v>
      </c>
      <c r="B74" s="73" t="s">
        <v>122</v>
      </c>
      <c r="C74" s="74"/>
      <c r="D74" s="74"/>
      <c r="E74" s="74"/>
      <c r="F74" s="74"/>
      <c r="G74" s="41">
        <f>ROUND(E74-F74,2)</f>
        <v>0</v>
      </c>
      <c r="H74" s="27">
        <f>ROUND(F74-G74,2)</f>
        <v>0</v>
      </c>
      <c r="I74" s="17">
        <f t="shared" si="16"/>
        <v>0</v>
      </c>
    </row>
    <row r="75" spans="1:10" s="18" customFormat="1" ht="31.5" x14ac:dyDescent="0.25">
      <c r="A75" s="72" t="s">
        <v>123</v>
      </c>
      <c r="B75" s="73">
        <v>264</v>
      </c>
      <c r="C75" s="75"/>
      <c r="D75" s="75"/>
      <c r="E75" s="75"/>
      <c r="F75" s="75"/>
      <c r="G75" s="76">
        <f>ROUND(E75-F75,2)</f>
        <v>0</v>
      </c>
      <c r="H75" s="27">
        <f>ROUND(F75-G75,2)</f>
        <v>0</v>
      </c>
      <c r="I75" s="17">
        <f t="shared" si="16"/>
        <v>0</v>
      </c>
    </row>
    <row r="76" spans="1:10" ht="31.5" x14ac:dyDescent="0.25">
      <c r="A76" s="77" t="s">
        <v>124</v>
      </c>
      <c r="B76" s="78">
        <v>266</v>
      </c>
      <c r="C76" s="31">
        <f>ROUND(C77+C78+C79+C80,2)</f>
        <v>25875</v>
      </c>
      <c r="D76" s="31">
        <f>ROUND(D77+D78+D79+D80,2)</f>
        <v>8892.74</v>
      </c>
      <c r="E76" s="31">
        <f>ROUND(E77+E78+E79+E80,2)</f>
        <v>8892.74</v>
      </c>
      <c r="F76" s="31">
        <f>ROUND(F77+F78+F79+F80,2)</f>
        <v>8792.74</v>
      </c>
      <c r="G76" s="52">
        <f>ROUND(E76-F76,2)</f>
        <v>100</v>
      </c>
      <c r="H76" s="27">
        <f>ROUND(F79-G79,2)</f>
        <v>0</v>
      </c>
      <c r="I76" s="17">
        <f>D79-F79</f>
        <v>0</v>
      </c>
    </row>
    <row r="77" spans="1:10" ht="15.75" x14ac:dyDescent="0.25">
      <c r="A77" s="72" t="s">
        <v>125</v>
      </c>
      <c r="B77" s="73" t="s">
        <v>126</v>
      </c>
      <c r="C77" s="75">
        <v>1200</v>
      </c>
      <c r="D77" s="75">
        <v>500</v>
      </c>
      <c r="E77" s="75">
        <v>500</v>
      </c>
      <c r="F77" s="75">
        <v>400</v>
      </c>
      <c r="G77" s="52">
        <f>ROUND(E77-F77,2)</f>
        <v>100</v>
      </c>
      <c r="H77" s="27">
        <f>ROUND(F80-G80,2)</f>
        <v>0</v>
      </c>
      <c r="I77" s="17"/>
      <c r="J77" s="79"/>
    </row>
    <row r="78" spans="1:10" s="18" customFormat="1" ht="15.75" x14ac:dyDescent="0.25">
      <c r="A78" s="72" t="s">
        <v>127</v>
      </c>
      <c r="B78" s="73" t="s">
        <v>128</v>
      </c>
      <c r="C78" s="75">
        <v>24675</v>
      </c>
      <c r="D78" s="75">
        <v>8392.74</v>
      </c>
      <c r="E78" s="75">
        <v>8392.74</v>
      </c>
      <c r="F78" s="75">
        <v>8392.74</v>
      </c>
      <c r="G78" s="52">
        <f>ROUND(E78-F78,2)</f>
        <v>0</v>
      </c>
      <c r="H78" s="31">
        <f>ROUND(H79+H80+H81+H82+H83+H84+H85+H86,2)</f>
        <v>287458.2</v>
      </c>
      <c r="I78" s="17">
        <f t="shared" ref="I78:I87" si="17">D81-F81</f>
        <v>0</v>
      </c>
    </row>
    <row r="79" spans="1:10" ht="31.5" x14ac:dyDescent="0.25">
      <c r="A79" s="72" t="s">
        <v>129</v>
      </c>
      <c r="B79" s="73" t="s">
        <v>130</v>
      </c>
      <c r="C79" s="80"/>
      <c r="D79" s="80"/>
      <c r="E79" s="80"/>
      <c r="F79" s="80"/>
      <c r="G79" s="52">
        <f>ROUND(E79-F79,2)</f>
        <v>0</v>
      </c>
      <c r="H79" s="27">
        <f t="shared" ref="H79:H86" si="18">ROUND(F82-G82,2)</f>
        <v>287458.2</v>
      </c>
      <c r="I79" s="17">
        <f t="shared" si="17"/>
        <v>0</v>
      </c>
    </row>
    <row r="80" spans="1:10" ht="31.5" x14ac:dyDescent="0.25">
      <c r="A80" s="72" t="s">
        <v>131</v>
      </c>
      <c r="B80" s="73" t="s">
        <v>132</v>
      </c>
      <c r="C80" s="75"/>
      <c r="D80" s="75"/>
      <c r="E80" s="75"/>
      <c r="F80" s="75"/>
      <c r="G80" s="49">
        <f>ROUND(E80-F80,2)</f>
        <v>0</v>
      </c>
      <c r="H80" s="27">
        <f t="shared" si="18"/>
        <v>0</v>
      </c>
      <c r="I80" s="17">
        <f t="shared" si="17"/>
        <v>0</v>
      </c>
    </row>
    <row r="81" spans="1:9" ht="15.75" x14ac:dyDescent="0.25">
      <c r="A81" s="81" t="s">
        <v>133</v>
      </c>
      <c r="B81" s="82">
        <v>290</v>
      </c>
      <c r="C81" s="31">
        <f>ROUND(C82+C83+C84+C85+C86+C87+C88+C89,2)</f>
        <v>575198</v>
      </c>
      <c r="D81" s="31">
        <f>ROUND(D82+D83+D84+D85+D86+D87+D88+D89,2)</f>
        <v>287458.2</v>
      </c>
      <c r="E81" s="31">
        <f>ROUND(E82+E83+E84+E85+E86+E87+E88+E89,2)</f>
        <v>287458.2</v>
      </c>
      <c r="F81" s="31">
        <f>ROUND(F82+F83+F84+F85+F86+F87+F88+F89,2)</f>
        <v>287458.2</v>
      </c>
      <c r="G81" s="37">
        <f>ROUND(G82+G83+G84+G85+G86+G87+G88+G89,2)</f>
        <v>0</v>
      </c>
      <c r="H81" s="27">
        <f t="shared" si="18"/>
        <v>0</v>
      </c>
      <c r="I81" s="17">
        <f t="shared" si="17"/>
        <v>0</v>
      </c>
    </row>
    <row r="82" spans="1:9" ht="15.75" x14ac:dyDescent="0.25">
      <c r="A82" s="32" t="s">
        <v>134</v>
      </c>
      <c r="B82" s="33">
        <v>291</v>
      </c>
      <c r="C82" s="25">
        <v>575198</v>
      </c>
      <c r="D82" s="25">
        <v>287458.2</v>
      </c>
      <c r="E82" s="25">
        <v>287458.2</v>
      </c>
      <c r="F82" s="25">
        <v>287458.2</v>
      </c>
      <c r="G82" s="52">
        <f t="shared" ref="G82:G89" si="19">ROUND(E82-F82,2)</f>
        <v>0</v>
      </c>
      <c r="H82" s="27">
        <f t="shared" si="18"/>
        <v>0</v>
      </c>
      <c r="I82" s="17">
        <f t="shared" si="17"/>
        <v>0</v>
      </c>
    </row>
    <row r="83" spans="1:9" s="18" customFormat="1" ht="31.5" x14ac:dyDescent="0.25">
      <c r="A83" s="83" t="s">
        <v>135</v>
      </c>
      <c r="B83" s="33">
        <v>292</v>
      </c>
      <c r="C83" s="34"/>
      <c r="D83" s="34"/>
      <c r="E83" s="34"/>
      <c r="F83" s="34"/>
      <c r="G83" s="49">
        <f t="shared" si="19"/>
        <v>0</v>
      </c>
      <c r="H83" s="27">
        <f t="shared" si="18"/>
        <v>0</v>
      </c>
      <c r="I83" s="17">
        <f t="shared" si="17"/>
        <v>0</v>
      </c>
    </row>
    <row r="84" spans="1:9" s="18" customFormat="1" ht="31.5" x14ac:dyDescent="0.25">
      <c r="A84" s="32" t="s">
        <v>136</v>
      </c>
      <c r="B84" s="33">
        <v>293</v>
      </c>
      <c r="C84" s="34"/>
      <c r="D84" s="34"/>
      <c r="E84" s="34"/>
      <c r="F84" s="34"/>
      <c r="G84" s="49">
        <f t="shared" si="19"/>
        <v>0</v>
      </c>
      <c r="H84" s="27">
        <f t="shared" si="18"/>
        <v>0</v>
      </c>
      <c r="I84" s="17">
        <f t="shared" si="17"/>
        <v>0</v>
      </c>
    </row>
    <row r="85" spans="1:9" ht="15.75" x14ac:dyDescent="0.25">
      <c r="A85" s="32" t="s">
        <v>137</v>
      </c>
      <c r="B85" s="33">
        <v>295</v>
      </c>
      <c r="C85" s="34"/>
      <c r="D85" s="34"/>
      <c r="E85" s="34"/>
      <c r="F85" s="34"/>
      <c r="G85" s="49">
        <f t="shared" si="19"/>
        <v>0</v>
      </c>
      <c r="H85" s="27">
        <f t="shared" si="18"/>
        <v>0</v>
      </c>
      <c r="I85" s="17">
        <f t="shared" si="17"/>
        <v>0</v>
      </c>
    </row>
    <row r="86" spans="1:9" s="18" customFormat="1" ht="15.75" x14ac:dyDescent="0.25">
      <c r="A86" s="32" t="s">
        <v>138</v>
      </c>
      <c r="B86" s="33">
        <v>296</v>
      </c>
      <c r="C86" s="34"/>
      <c r="D86" s="34"/>
      <c r="E86" s="34"/>
      <c r="F86" s="34"/>
      <c r="G86" s="49">
        <f t="shared" si="19"/>
        <v>0</v>
      </c>
      <c r="H86" s="27">
        <f t="shared" si="18"/>
        <v>0</v>
      </c>
      <c r="I86" s="17">
        <f t="shared" si="17"/>
        <v>0</v>
      </c>
    </row>
    <row r="87" spans="1:9" s="18" customFormat="1" ht="15.75" x14ac:dyDescent="0.25">
      <c r="A87" s="32" t="s">
        <v>139</v>
      </c>
      <c r="B87" s="33">
        <v>297</v>
      </c>
      <c r="C87" s="34"/>
      <c r="D87" s="34"/>
      <c r="E87" s="34"/>
      <c r="F87" s="34"/>
      <c r="G87" s="49">
        <f t="shared" si="19"/>
        <v>0</v>
      </c>
      <c r="H87" s="31">
        <f>ROUND(H88+H91,2)</f>
        <v>103319.71</v>
      </c>
      <c r="I87" s="17">
        <f t="shared" si="17"/>
        <v>1000</v>
      </c>
    </row>
    <row r="88" spans="1:9" ht="15.75" x14ac:dyDescent="0.25">
      <c r="A88" s="32" t="s">
        <v>140</v>
      </c>
      <c r="B88" s="33">
        <v>298</v>
      </c>
      <c r="C88" s="34"/>
      <c r="D88" s="34"/>
      <c r="E88" s="34"/>
      <c r="F88" s="34"/>
      <c r="G88" s="49">
        <f t="shared" si="19"/>
        <v>0</v>
      </c>
      <c r="H88" s="31">
        <f>ROUND(H89+H90,2)</f>
        <v>0</v>
      </c>
      <c r="I88" s="17">
        <f>SUM(I89:I89)</f>
        <v>0</v>
      </c>
    </row>
    <row r="89" spans="1:9" ht="15.75" x14ac:dyDescent="0.25">
      <c r="A89" s="32" t="s">
        <v>141</v>
      </c>
      <c r="B89" s="33">
        <v>299</v>
      </c>
      <c r="C89" s="34"/>
      <c r="D89" s="34"/>
      <c r="E89" s="34"/>
      <c r="F89" s="34"/>
      <c r="G89" s="49">
        <f t="shared" si="19"/>
        <v>0</v>
      </c>
      <c r="H89" s="27">
        <f>ROUND(F92-G92,2)</f>
        <v>0</v>
      </c>
      <c r="I89" s="17">
        <f>D92-F92</f>
        <v>0</v>
      </c>
    </row>
    <row r="90" spans="1:9" ht="15.75" x14ac:dyDescent="0.25">
      <c r="A90" s="36" t="s">
        <v>142</v>
      </c>
      <c r="B90" s="29">
        <v>300</v>
      </c>
      <c r="C90" s="30">
        <f>ROUND(C91+C94,2)</f>
        <v>313429</v>
      </c>
      <c r="D90" s="30">
        <f>ROUND(D91+D94,2)</f>
        <v>105319.71</v>
      </c>
      <c r="E90" s="30">
        <f>ROUND(E91+E94,2)</f>
        <v>105319.71</v>
      </c>
      <c r="F90" s="30">
        <f>ROUND(F91+F94,2)</f>
        <v>104319.71</v>
      </c>
      <c r="G90" s="37">
        <f>ROUND(G91+G94,2)</f>
        <v>1000</v>
      </c>
      <c r="H90" s="27">
        <f>ROUND(F93-G93,2)</f>
        <v>0</v>
      </c>
      <c r="I90" s="17">
        <f>D93-F93</f>
        <v>0</v>
      </c>
    </row>
    <row r="91" spans="1:9" ht="15.75" x14ac:dyDescent="0.25">
      <c r="A91" s="47" t="s">
        <v>143</v>
      </c>
      <c r="B91" s="48">
        <v>310</v>
      </c>
      <c r="C91" s="30">
        <f>ROUND(C92+C93,2)</f>
        <v>0</v>
      </c>
      <c r="D91" s="30">
        <f>ROUND(D92+D93,2)</f>
        <v>0</v>
      </c>
      <c r="E91" s="30">
        <f>ROUND(E92+E93,2)</f>
        <v>0</v>
      </c>
      <c r="F91" s="30">
        <f>ROUND(F92+F93,2)</f>
        <v>0</v>
      </c>
      <c r="G91" s="37">
        <f>ROUND(G92+G93,2)</f>
        <v>0</v>
      </c>
      <c r="H91" s="31">
        <f>ROUND(H92+H93+H94+H95+H96+H97+H101+H100,2)</f>
        <v>103319.71</v>
      </c>
      <c r="I91" s="17">
        <f>D94-F94</f>
        <v>1000</v>
      </c>
    </row>
    <row r="92" spans="1:9" ht="15.75" x14ac:dyDescent="0.25">
      <c r="A92" s="32" t="s">
        <v>144</v>
      </c>
      <c r="B92" s="33" t="s">
        <v>145</v>
      </c>
      <c r="C92" s="34"/>
      <c r="D92" s="34"/>
      <c r="E92" s="34"/>
      <c r="F92" s="34"/>
      <c r="G92" s="35">
        <f>ROUND(E92-F92,2)</f>
        <v>0</v>
      </c>
      <c r="H92" s="27">
        <f>ROUND(F95-G95,2)</f>
        <v>0</v>
      </c>
      <c r="I92" s="17"/>
    </row>
    <row r="93" spans="1:9" ht="15.75" x14ac:dyDescent="0.25">
      <c r="A93" s="32" t="s">
        <v>146</v>
      </c>
      <c r="B93" s="33" t="s">
        <v>147</v>
      </c>
      <c r="C93" s="34"/>
      <c r="D93" s="34"/>
      <c r="E93" s="34"/>
      <c r="F93" s="34"/>
      <c r="G93" s="35">
        <f>ROUND(E93-F93,2)</f>
        <v>0</v>
      </c>
      <c r="H93" s="27">
        <f>ROUND(F96-G96,2)</f>
        <v>2319.71</v>
      </c>
      <c r="I93" s="17">
        <f>D96-F96</f>
        <v>0</v>
      </c>
    </row>
    <row r="94" spans="1:9" ht="15.75" x14ac:dyDescent="0.25">
      <c r="A94" s="47" t="s">
        <v>148</v>
      </c>
      <c r="B94" s="48">
        <v>340</v>
      </c>
      <c r="C94" s="30">
        <f>ROUND(C95+C96+C99+C100+C101+C102+C106+C105,2)</f>
        <v>313429</v>
      </c>
      <c r="D94" s="30">
        <f>ROUND(D95+D96+D99+D100+D101+D102+D106+D105,2)</f>
        <v>105319.71</v>
      </c>
      <c r="E94" s="30">
        <f>ROUND(E95+E96+E99+E100+E101+E102+E106+E105,2)</f>
        <v>105319.71</v>
      </c>
      <c r="F94" s="30">
        <f>ROUND(F95+F96+F99+F100+F101+F102+F106+F105,2)</f>
        <v>104319.71</v>
      </c>
      <c r="G94" s="37">
        <f>ROUND(G95+G96+G99+G100+G101+G102+G106+G105,2)</f>
        <v>1000</v>
      </c>
      <c r="H94" s="27">
        <f>ROUND(F99-G99,2)</f>
        <v>0</v>
      </c>
      <c r="I94" s="17">
        <f>D99-F99</f>
        <v>0</v>
      </c>
    </row>
    <row r="95" spans="1:9" ht="31.5" x14ac:dyDescent="0.25">
      <c r="A95" s="32" t="s">
        <v>149</v>
      </c>
      <c r="B95" s="33">
        <v>341</v>
      </c>
      <c r="C95" s="84"/>
      <c r="D95" s="84"/>
      <c r="E95" s="84"/>
      <c r="F95" s="84"/>
      <c r="G95" s="41">
        <f t="shared" ref="G95:G101" si="20">ROUND(E95-F95,2)</f>
        <v>0</v>
      </c>
      <c r="H95" s="27">
        <f>ROUND(F100-G100,2)</f>
        <v>0</v>
      </c>
      <c r="I95" s="17">
        <f>D100-F100</f>
        <v>0</v>
      </c>
    </row>
    <row r="96" spans="1:9" ht="15.75" x14ac:dyDescent="0.25">
      <c r="A96" s="85" t="s">
        <v>150</v>
      </c>
      <c r="B96" s="86">
        <v>342</v>
      </c>
      <c r="C96" s="87">
        <f>SUM(C97+C98)</f>
        <v>203900</v>
      </c>
      <c r="D96" s="87">
        <f>SUM(D97+D98)</f>
        <v>2319.71</v>
      </c>
      <c r="E96" s="87">
        <f>SUM(E97+E98)</f>
        <v>2319.71</v>
      </c>
      <c r="F96" s="87">
        <f>SUM(F97+F98)</f>
        <v>2319.71</v>
      </c>
      <c r="G96" s="88">
        <f t="shared" si="20"/>
        <v>0</v>
      </c>
      <c r="H96" s="27">
        <f>ROUND(F101-G101,2)</f>
        <v>0</v>
      </c>
      <c r="I96" s="17">
        <f>D101-F101</f>
        <v>0</v>
      </c>
    </row>
    <row r="97" spans="1:9" ht="15.75" x14ac:dyDescent="0.25">
      <c r="A97" s="32" t="s">
        <v>151</v>
      </c>
      <c r="B97" s="33" t="s">
        <v>152</v>
      </c>
      <c r="C97" s="89">
        <v>201580</v>
      </c>
      <c r="D97" s="89"/>
      <c r="E97" s="89"/>
      <c r="F97" s="89"/>
      <c r="G97" s="76">
        <f t="shared" si="20"/>
        <v>0</v>
      </c>
      <c r="H97" s="90">
        <f>ROUND(H98+H99,2)</f>
        <v>101000</v>
      </c>
      <c r="I97" s="17">
        <f>D102-F102</f>
        <v>1000</v>
      </c>
    </row>
    <row r="98" spans="1:9" ht="15.75" x14ac:dyDescent="0.25">
      <c r="A98" s="32" t="s">
        <v>153</v>
      </c>
      <c r="B98" s="33" t="s">
        <v>154</v>
      </c>
      <c r="C98" s="89">
        <v>2320</v>
      </c>
      <c r="D98" s="89">
        <v>2319.71</v>
      </c>
      <c r="E98" s="89">
        <v>2319.71</v>
      </c>
      <c r="F98" s="89">
        <v>2319.71</v>
      </c>
      <c r="G98" s="76">
        <f t="shared" si="20"/>
        <v>0</v>
      </c>
      <c r="H98" s="27">
        <f>ROUND(F103-G103,2)</f>
        <v>0</v>
      </c>
      <c r="I98" s="17"/>
    </row>
    <row r="99" spans="1:9" ht="15.75" x14ac:dyDescent="0.25">
      <c r="A99" s="32" t="s">
        <v>155</v>
      </c>
      <c r="B99" s="33">
        <v>343</v>
      </c>
      <c r="C99" s="34"/>
      <c r="D99" s="34"/>
      <c r="E99" s="34"/>
      <c r="F99" s="34"/>
      <c r="G99" s="76">
        <f t="shared" si="20"/>
        <v>0</v>
      </c>
      <c r="H99" s="27">
        <f>ROUND(F104-G104,2)</f>
        <v>101000</v>
      </c>
      <c r="I99" s="17">
        <f>D104-F104</f>
        <v>1000</v>
      </c>
    </row>
    <row r="100" spans="1:9" ht="15.75" x14ac:dyDescent="0.25">
      <c r="A100" s="32" t="s">
        <v>156</v>
      </c>
      <c r="B100" s="33">
        <v>344</v>
      </c>
      <c r="C100" s="34"/>
      <c r="D100" s="34"/>
      <c r="E100" s="34"/>
      <c r="F100" s="34"/>
      <c r="G100" s="76">
        <f t="shared" si="20"/>
        <v>0</v>
      </c>
      <c r="H100" s="27">
        <f>ROUND(F105-G105,2)</f>
        <v>0</v>
      </c>
      <c r="I100" s="17"/>
    </row>
    <row r="101" spans="1:9" ht="15.75" x14ac:dyDescent="0.25">
      <c r="A101" s="32" t="s">
        <v>157</v>
      </c>
      <c r="B101" s="33">
        <v>345</v>
      </c>
      <c r="C101" s="34"/>
      <c r="D101" s="34"/>
      <c r="E101" s="34"/>
      <c r="F101" s="34"/>
      <c r="G101" s="76">
        <f t="shared" si="20"/>
        <v>0</v>
      </c>
      <c r="H101" s="27">
        <f>ROUND(F106-G106,2)</f>
        <v>0</v>
      </c>
      <c r="I101" s="17">
        <f>D106-F106</f>
        <v>0</v>
      </c>
    </row>
    <row r="102" spans="1:9" ht="15.75" x14ac:dyDescent="0.25">
      <c r="A102" s="91" t="s">
        <v>158</v>
      </c>
      <c r="B102" s="92">
        <v>346</v>
      </c>
      <c r="C102" s="90">
        <f>ROUND(C103+C104,2)</f>
        <v>109529</v>
      </c>
      <c r="D102" s="90">
        <f>ROUND(D103+D104,2)</f>
        <v>103000</v>
      </c>
      <c r="E102" s="90">
        <f>ROUND(E103+E104,2)</f>
        <v>103000</v>
      </c>
      <c r="F102" s="90">
        <f>ROUND(F103+F104,2)</f>
        <v>102000</v>
      </c>
      <c r="G102" s="52">
        <f>ROUND(G103+G104,2)</f>
        <v>1000</v>
      </c>
    </row>
    <row r="103" spans="1:9" ht="15.75" x14ac:dyDescent="0.25">
      <c r="A103" s="32" t="s">
        <v>159</v>
      </c>
      <c r="B103" s="33" t="s">
        <v>160</v>
      </c>
      <c r="C103" s="25"/>
      <c r="D103" s="25"/>
      <c r="E103" s="25"/>
      <c r="F103" s="25"/>
      <c r="G103" s="52">
        <f>ROUND(E103-F103,2)</f>
        <v>0</v>
      </c>
    </row>
    <row r="104" spans="1:9" ht="15.75" x14ac:dyDescent="0.25">
      <c r="A104" s="32" t="s">
        <v>161</v>
      </c>
      <c r="B104" s="33" t="s">
        <v>162</v>
      </c>
      <c r="C104" s="25">
        <v>109529</v>
      </c>
      <c r="D104" s="25">
        <v>103000</v>
      </c>
      <c r="E104" s="25">
        <v>103000</v>
      </c>
      <c r="F104" s="25">
        <v>102000</v>
      </c>
      <c r="G104" s="52">
        <f>ROUND(E104-F104,2)</f>
        <v>1000</v>
      </c>
    </row>
    <row r="105" spans="1:9" ht="15.75" x14ac:dyDescent="0.25">
      <c r="A105" s="93" t="s">
        <v>163</v>
      </c>
      <c r="B105" s="94">
        <v>347</v>
      </c>
      <c r="C105" s="95"/>
      <c r="D105" s="95"/>
      <c r="E105" s="95"/>
      <c r="F105" s="95"/>
      <c r="G105" s="96">
        <f>ROUND(E105-F105,2)</f>
        <v>0</v>
      </c>
    </row>
    <row r="106" spans="1:9" ht="32.25" thickBot="1" x14ac:dyDescent="0.3">
      <c r="A106" s="93" t="s">
        <v>164</v>
      </c>
      <c r="B106" s="94">
        <v>349</v>
      </c>
      <c r="C106" s="95"/>
      <c r="D106" s="95"/>
      <c r="E106" s="95"/>
      <c r="F106" s="95"/>
      <c r="G106" s="96">
        <f>ROUND(E106-F106,2)</f>
        <v>0</v>
      </c>
    </row>
    <row r="107" spans="1:9" ht="15.75" thickBot="1" x14ac:dyDescent="0.3">
      <c r="A107" s="97"/>
      <c r="B107" s="98"/>
      <c r="C107" s="99"/>
      <c r="D107" s="99"/>
      <c r="E107" s="99"/>
      <c r="F107" s="99"/>
      <c r="G107" s="100"/>
    </row>
    <row r="108" spans="1:9" ht="31.5" x14ac:dyDescent="0.25">
      <c r="A108" s="101" t="s">
        <v>165</v>
      </c>
      <c r="B108" s="102"/>
      <c r="C108" s="103" t="s">
        <v>166</v>
      </c>
      <c r="D108" s="103"/>
      <c r="E108" s="104"/>
      <c r="F108" s="105"/>
    </row>
    <row r="109" spans="1:9" ht="45" x14ac:dyDescent="0.25">
      <c r="A109" s="156" t="s">
        <v>167</v>
      </c>
      <c r="B109" s="102"/>
      <c r="D109" s="156" t="s">
        <v>167</v>
      </c>
      <c r="E109" s="156"/>
    </row>
    <row r="110" spans="1:9" x14ac:dyDescent="0.25">
      <c r="A110" s="156"/>
      <c r="B110" s="102"/>
      <c r="C110" s="102"/>
      <c r="F110" s="156"/>
      <c r="G110" s="156"/>
    </row>
    <row r="111" spans="1:9" x14ac:dyDescent="0.25">
      <c r="A111" t="s">
        <v>168</v>
      </c>
      <c r="B111" s="102"/>
      <c r="C111" s="102"/>
      <c r="F111" s="107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2020-09-01T07:11:50Z</dcterms:modified>
</cp:coreProperties>
</file>